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endolynwatson/Desktop/FM Duties/"/>
    </mc:Choice>
  </mc:AlternateContent>
  <xr:revisionPtr revIDLastSave="0" documentId="8_{9CFD3AB2-931B-4E4C-AAD9-24D7D6D8EC4F}" xr6:coauthVersionLast="47" xr6:coauthVersionMax="47" xr10:uidLastSave="{00000000-0000-0000-0000-000000000000}"/>
  <bookViews>
    <workbookView xWindow="4500" yWindow="1920" windowWidth="29160" windowHeight="18660" xr2:uid="{6E913A2A-929F-B249-A2DA-9832446A2A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" l="1"/>
  <c r="L88" i="1"/>
  <c r="D88" i="1"/>
  <c r="J6" i="1"/>
  <c r="M6" i="1" s="1"/>
  <c r="L22" i="1" l="1"/>
  <c r="L86" i="1"/>
  <c r="L84" i="1"/>
  <c r="L81" i="1"/>
  <c r="L78" i="1"/>
  <c r="L77" i="1"/>
  <c r="L76" i="1"/>
  <c r="L75" i="1"/>
  <c r="L72" i="1"/>
  <c r="L71" i="1"/>
  <c r="L68" i="1"/>
  <c r="L65" i="1"/>
  <c r="L64" i="1"/>
  <c r="L61" i="1"/>
  <c r="L60" i="1"/>
  <c r="L59" i="1"/>
  <c r="L56" i="1"/>
  <c r="L53" i="1"/>
  <c r="L50" i="1"/>
  <c r="L49" i="1"/>
  <c r="L46" i="1"/>
  <c r="L43" i="1"/>
  <c r="L42" i="1"/>
  <c r="L39" i="1"/>
  <c r="L38" i="1"/>
  <c r="L35" i="1"/>
  <c r="L34" i="1"/>
  <c r="L31" i="1"/>
  <c r="L30" i="1"/>
  <c r="L29" i="1"/>
  <c r="L26" i="1"/>
  <c r="L25" i="1"/>
  <c r="L19" i="1"/>
  <c r="L16" i="1"/>
  <c r="L11" i="1"/>
  <c r="L10" i="1"/>
  <c r="L6" i="1"/>
  <c r="L9" i="1"/>
  <c r="J86" i="1"/>
  <c r="J84" i="1"/>
  <c r="J81" i="1"/>
  <c r="J78" i="1"/>
  <c r="J77" i="1"/>
  <c r="J76" i="1"/>
  <c r="J75" i="1"/>
  <c r="J72" i="1"/>
  <c r="J71" i="1"/>
  <c r="J68" i="1"/>
  <c r="J65" i="1"/>
  <c r="J64" i="1"/>
  <c r="J61" i="1"/>
  <c r="J60" i="1"/>
  <c r="J59" i="1"/>
  <c r="J56" i="1"/>
  <c r="J53" i="1"/>
  <c r="J50" i="1"/>
  <c r="J49" i="1"/>
  <c r="J46" i="1"/>
  <c r="J43" i="1"/>
  <c r="J42" i="1"/>
  <c r="J39" i="1"/>
  <c r="J38" i="1"/>
  <c r="J35" i="1"/>
  <c r="J34" i="1"/>
  <c r="J31" i="1"/>
  <c r="J30" i="1"/>
  <c r="J29" i="1"/>
  <c r="J26" i="1"/>
  <c r="J25" i="1"/>
  <c r="J22" i="1"/>
  <c r="J19" i="1"/>
  <c r="J16" i="1"/>
  <c r="J9" i="1"/>
  <c r="J10" i="1"/>
  <c r="G50" i="1"/>
  <c r="G39" i="1"/>
  <c r="G35" i="1"/>
  <c r="G77" i="1"/>
  <c r="G61" i="1"/>
  <c r="I61" i="1" s="1"/>
  <c r="G71" i="1"/>
  <c r="G11" i="1"/>
  <c r="I11" i="1" s="1"/>
  <c r="G22" i="1"/>
  <c r="I22" i="1" s="1"/>
  <c r="B88" i="1"/>
  <c r="H88" i="1"/>
  <c r="G42" i="1"/>
  <c r="G84" i="1"/>
  <c r="I84" i="1" s="1"/>
  <c r="G75" i="1"/>
  <c r="I75" i="1" s="1"/>
  <c r="G78" i="1"/>
  <c r="I78" i="1" s="1"/>
  <c r="G46" i="1"/>
  <c r="I46" i="1" s="1"/>
  <c r="G29" i="1"/>
  <c r="I29" i="1" s="1"/>
  <c r="G16" i="1"/>
  <c r="I16" i="1" s="1"/>
  <c r="G53" i="1"/>
  <c r="I53" i="1" s="1"/>
  <c r="C88" i="1"/>
  <c r="G86" i="1"/>
  <c r="I86" i="1" s="1"/>
  <c r="G81" i="1"/>
  <c r="I81" i="1" s="1"/>
  <c r="I76" i="1"/>
  <c r="G72" i="1"/>
  <c r="I72" i="1" s="1"/>
  <c r="G68" i="1"/>
  <c r="I68" i="1" s="1"/>
  <c r="G65" i="1"/>
  <c r="I65" i="1" s="1"/>
  <c r="G64" i="1"/>
  <c r="I64" i="1" s="1"/>
  <c r="G60" i="1"/>
  <c r="I60" i="1" s="1"/>
  <c r="G59" i="1"/>
  <c r="I59" i="1" s="1"/>
  <c r="G56" i="1"/>
  <c r="I56" i="1" s="1"/>
  <c r="G49" i="1"/>
  <c r="I49" i="1" s="1"/>
  <c r="G43" i="1"/>
  <c r="I43" i="1" s="1"/>
  <c r="G38" i="1"/>
  <c r="I38" i="1" s="1"/>
  <c r="G34" i="1"/>
  <c r="I34" i="1" s="1"/>
  <c r="G31" i="1"/>
  <c r="I31" i="1" s="1"/>
  <c r="G30" i="1"/>
  <c r="I30" i="1" s="1"/>
  <c r="G26" i="1"/>
  <c r="I26" i="1" s="1"/>
  <c r="G25" i="1"/>
  <c r="I25" i="1" s="1"/>
  <c r="G19" i="1"/>
  <c r="I19" i="1" s="1"/>
  <c r="G10" i="1"/>
  <c r="I10" i="1" s="1"/>
  <c r="G9" i="1"/>
  <c r="I9" i="1" s="1"/>
  <c r="G6" i="1"/>
  <c r="I6" i="1" s="1"/>
  <c r="J11" i="1" l="1"/>
  <c r="M50" i="1"/>
  <c r="I50" i="1"/>
  <c r="M39" i="1"/>
  <c r="I39" i="1"/>
  <c r="M35" i="1"/>
  <c r="I35" i="1"/>
  <c r="M77" i="1"/>
  <c r="I77" i="1"/>
  <c r="M61" i="1"/>
  <c r="M71" i="1"/>
  <c r="I71" i="1"/>
  <c r="M11" i="1"/>
  <c r="M84" i="1"/>
  <c r="M60" i="1"/>
  <c r="M43" i="1"/>
  <c r="M64" i="1"/>
  <c r="M22" i="1"/>
  <c r="M25" i="1"/>
  <c r="M86" i="1"/>
  <c r="M26" i="1"/>
  <c r="M30" i="1"/>
  <c r="I42" i="1"/>
  <c r="M42" i="1"/>
  <c r="M65" i="1"/>
  <c r="M29" i="1"/>
  <c r="M49" i="1"/>
  <c r="M72" i="1"/>
  <c r="M46" i="1"/>
  <c r="M53" i="1"/>
  <c r="M75" i="1"/>
  <c r="M10" i="1"/>
  <c r="M56" i="1"/>
  <c r="M76" i="1"/>
  <c r="M68" i="1"/>
  <c r="M31" i="1"/>
  <c r="M16" i="1"/>
  <c r="M34" i="1"/>
  <c r="M59" i="1"/>
  <c r="M78" i="1"/>
  <c r="M19" i="1"/>
  <c r="M38" i="1"/>
  <c r="M81" i="1"/>
  <c r="J88" i="1" l="1"/>
  <c r="M9" i="1"/>
  <c r="M88" i="1" s="1"/>
  <c r="I88" i="1"/>
</calcChain>
</file>

<file path=xl/sharedStrings.xml><?xml version="1.0" encoding="utf-8"?>
<sst xmlns="http://schemas.openxmlformats.org/spreadsheetml/2006/main" count="87" uniqueCount="74">
  <si>
    <t>7-UP 12oz</t>
  </si>
  <si>
    <t>Coke, 12 oz</t>
  </si>
  <si>
    <t>Becks NA Beer</t>
  </si>
  <si>
    <t>O'Douls</t>
  </si>
  <si>
    <t>Heineken NA Beer</t>
  </si>
  <si>
    <t>Gallo Cabarnet Sauvignon</t>
  </si>
  <si>
    <t>Gallo Chardonnay</t>
  </si>
  <si>
    <t>Gallo Merlot</t>
  </si>
  <si>
    <t>Gallo White Zin</t>
  </si>
  <si>
    <t>Pinot Grigio</t>
  </si>
  <si>
    <t>Barefoot Riesling</t>
  </si>
  <si>
    <t xml:space="preserve">Moscato </t>
  </si>
  <si>
    <t>Michelob Ultra</t>
  </si>
  <si>
    <t>Miller Lite</t>
  </si>
  <si>
    <t>Yuengling Lager</t>
  </si>
  <si>
    <t>VooDoo Ranger IPA</t>
  </si>
  <si>
    <t>Modelo</t>
  </si>
  <si>
    <t>Natural Light</t>
  </si>
  <si>
    <t>Burgees</t>
  </si>
  <si>
    <t>Previous Month Ending Inventory</t>
  </si>
  <si>
    <t>Purchases</t>
  </si>
  <si>
    <t>Purchase Price Case or Pk</t>
  </si>
  <si>
    <t>#/Case or Pk</t>
  </si>
  <si>
    <t>Cost Each</t>
  </si>
  <si>
    <t xml:space="preserve">Sales by Cost </t>
  </si>
  <si>
    <t>Retail Sales</t>
  </si>
  <si>
    <t>Inventory Value</t>
  </si>
  <si>
    <t>Bottle Water (various sizes)</t>
  </si>
  <si>
    <t>Club Soda 10 oz</t>
  </si>
  <si>
    <t>Tonic Water 10 oz</t>
  </si>
  <si>
    <t>Michelob Amberbock</t>
  </si>
  <si>
    <t xml:space="preserve">    Coke, 12oz-April 2024 Purchase</t>
  </si>
  <si>
    <t xml:space="preserve">    Coke, 12oz-Aug 2024 Purchase</t>
  </si>
  <si>
    <t xml:space="preserve">     O'Douls Unk purchase-prior Sep 2023</t>
  </si>
  <si>
    <t xml:space="preserve">    Heineken NA Beer-Dec 2023 Purchase</t>
  </si>
  <si>
    <t xml:space="preserve">     Water multi size-Aug 2024 </t>
  </si>
  <si>
    <t xml:space="preserve">    Fever Tree club soda - Apr 2024 purchase</t>
  </si>
  <si>
    <t xml:space="preserve">    Club soda - August 2024 purchase</t>
  </si>
  <si>
    <t xml:space="preserve">    Schweppes Tonic Unk purchase date</t>
  </si>
  <si>
    <t xml:space="preserve">    Tonic Water - August 2024 purchase</t>
  </si>
  <si>
    <t xml:space="preserve">    Gallo White Zin- Unk purchase date</t>
  </si>
  <si>
    <t xml:space="preserve">    Pinot Grigio-Apr 2024 Purchase</t>
  </si>
  <si>
    <t xml:space="preserve">    Barefoot Riesling-Unk date, pre Sep2023</t>
  </si>
  <si>
    <t xml:space="preserve">    Moscato-Apr 2024 Purchase</t>
  </si>
  <si>
    <t xml:space="preserve">    Mich Amberbock-Apr 2024</t>
  </si>
  <si>
    <t xml:space="preserve">    Mich Amberbock-Aug 2024</t>
  </si>
  <si>
    <t xml:space="preserve">    Michelob Ultra-Dec 2023 Purch</t>
  </si>
  <si>
    <t xml:space="preserve">    Michelob Ultra-Apr 2024 Purchase</t>
  </si>
  <si>
    <t xml:space="preserve">    Yuengling Lager-Aug 2024 Purch</t>
  </si>
  <si>
    <t xml:space="preserve">    VooDoo Ranger IPA-Unk Purchase</t>
  </si>
  <si>
    <t xml:space="preserve">    Modelo-Apr 2024 Purchase</t>
  </si>
  <si>
    <t xml:space="preserve">    Natural Light August 2024 purchase</t>
  </si>
  <si>
    <t>Current Month Ending Inventory</t>
  </si>
  <si>
    <t xml:space="preserve">    Gallo Cab Sauv-Oct 2023 Purch</t>
  </si>
  <si>
    <t xml:space="preserve">    Gallo Chardonnay-Oct 2023 Purchase</t>
  </si>
  <si>
    <t xml:space="preserve">    Gallo Merlot-Oct 2023 Purchase</t>
  </si>
  <si>
    <t xml:space="preserve">    Fever Tree Tonic-Apr 2024</t>
  </si>
  <si>
    <t xml:space="preserve">    7-UP 12oz-Oct 2023 Purchase</t>
  </si>
  <si>
    <t xml:space="preserve">    Miller Lite-Dec 2023 Purch</t>
  </si>
  <si>
    <t>EYC Retail per unit</t>
  </si>
  <si>
    <t xml:space="preserve">    Gallo Merlot-Unk purchase</t>
  </si>
  <si>
    <t xml:space="preserve">    VooDoo Ranger IPA-Apr 2024</t>
  </si>
  <si>
    <t xml:space="preserve">    VooDoo Ranger IPA-Aug 2024</t>
  </si>
  <si>
    <t>TOTALS</t>
  </si>
  <si>
    <t>Profit</t>
  </si>
  <si>
    <t>.25 or .50</t>
  </si>
  <si>
    <t>December 2024 Inventory</t>
  </si>
  <si>
    <t xml:space="preserve">    Coke, 12oz-Dec 2024</t>
  </si>
  <si>
    <t xml:space="preserve">    Yuengling Lager-December 2024 Purch</t>
  </si>
  <si>
    <t xml:space="preserve">    Mich Amberbock-December 2024</t>
  </si>
  <si>
    <t>Inventory after Purchases</t>
  </si>
  <si>
    <t xml:space="preserve">    Gallo Cab Sauv-December 2024 Purch</t>
  </si>
  <si>
    <t xml:space="preserve">    Gallo Chardonnay-December 2024 Purchase</t>
  </si>
  <si>
    <t xml:space="preserve">    Pino Grigio-December 2024 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</si>
</sst>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right" wrapText="1"/>
    </xf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44" fontId="0" fillId="2" borderId="0" xfId="0" applyNumberFormat="1" applyFill="1" applyAlignment="1">
      <alignment horizontal="left" indent="2"/>
    </xf>
    <xf numFmtId="44" fontId="0" fillId="2" borderId="0" xfId="0" applyNumberFormat="1" applyFill="1"/>
    <xf numFmtId="44" fontId="0" fillId="2" borderId="1" xfId="0" applyNumberFormat="1" applyFill="1" applyBorder="1"/>
    <xf numFmtId="44" fontId="0" fillId="0" borderId="1" xfId="0" applyNumberFormat="1" applyBorder="1"/>
    <xf numFmtId="0" fontId="0" fillId="2" borderId="1" xfId="0" applyFill="1" applyBorder="1"/>
    <xf numFmtId="44" fontId="0" fillId="2" borderId="1" xfId="0" applyNumberFormat="1" applyFill="1" applyBorder="1" applyAlignment="1">
      <alignment horizontal="left" indent="2"/>
    </xf>
    <xf numFmtId="0" fontId="0" fillId="0" borderId="1" xfId="0" applyBorder="1" applyAlignment="1">
      <alignment horizontal="center"/>
    </xf>
    <xf numFmtId="0" fontId="1" fillId="0" borderId="0" xfId="0" applyFont="1"/>
    <xf numFmtId="44" fontId="0" fillId="2" borderId="4" xfId="0" applyNumberFormat="1" applyFill="1" applyBorder="1"/>
    <xf numFmtId="0" fontId="2" fillId="3" borderId="1" xfId="0" applyFont="1" applyFill="1" applyBorder="1"/>
    <xf numFmtId="0" fontId="0" fillId="4" borderId="1" xfId="0" applyFill="1" applyBorder="1" applyAlignment="1">
      <alignment horizontal="center" wrapText="1"/>
    </xf>
    <xf numFmtId="44" fontId="0" fillId="4" borderId="2" xfId="0" applyNumberFormat="1" applyFill="1" applyBorder="1" applyAlignment="1">
      <alignment horizontal="right" wrapText="1"/>
    </xf>
    <xf numFmtId="0" fontId="0" fillId="4" borderId="2" xfId="0" applyFill="1" applyBorder="1" applyAlignment="1">
      <alignment horizontal="center" wrapText="1"/>
    </xf>
    <xf numFmtId="44" fontId="0" fillId="4" borderId="2" xfId="0" applyNumberFormat="1" applyFill="1" applyBorder="1" applyAlignment="1">
      <alignment horizontal="left" wrapText="1" indent="2"/>
    </xf>
    <xf numFmtId="44" fontId="0" fillId="4" borderId="3" xfId="0" applyNumberFormat="1" applyFill="1" applyBorder="1" applyAlignment="1">
      <alignment horizontal="right" wrapText="1"/>
    </xf>
    <xf numFmtId="44" fontId="0" fillId="4" borderId="1" xfId="0" applyNumberFormat="1" applyFill="1" applyBorder="1" applyAlignment="1">
      <alignment horizontal="right" wrapText="1"/>
    </xf>
    <xf numFmtId="44" fontId="0" fillId="4" borderId="2" xfId="1" applyFont="1" applyFill="1" applyBorder="1" applyAlignment="1">
      <alignment horizontal="right" wrapText="1"/>
    </xf>
    <xf numFmtId="44" fontId="0" fillId="2" borderId="0" xfId="1" applyFont="1" applyFill="1"/>
    <xf numFmtId="44" fontId="0" fillId="0" borderId="1" xfId="1" applyFont="1" applyBorder="1"/>
    <xf numFmtId="44" fontId="0" fillId="2" borderId="1" xfId="1" applyFont="1" applyFill="1" applyBorder="1"/>
    <xf numFmtId="44" fontId="0" fillId="0" borderId="0" xfId="1" applyFont="1"/>
    <xf numFmtId="44" fontId="0" fillId="4" borderId="2" xfId="1" applyFont="1" applyFill="1" applyBorder="1" applyAlignment="1">
      <alignment horizontal="center" wrapText="1"/>
    </xf>
    <xf numFmtId="44" fontId="0" fillId="4" borderId="2" xfId="0" applyNumberFormat="1" applyFill="1" applyBorder="1" applyAlignment="1">
      <alignment horizontal="center" wrapText="1"/>
    </xf>
    <xf numFmtId="0" fontId="0" fillId="4" borderId="2" xfId="1" applyNumberFormat="1" applyFont="1" applyFill="1" applyBorder="1" applyAlignment="1">
      <alignment horizontal="center" wrapText="1"/>
    </xf>
    <xf numFmtId="0" fontId="0" fillId="2" borderId="0" xfId="1" applyNumberFormat="1" applyFont="1" applyFill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2" borderId="1" xfId="1" applyNumberFormat="1" applyFont="1" applyFill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5" borderId="1" xfId="0" applyFont="1" applyFill="1" applyBorder="1"/>
    <xf numFmtId="0" fontId="0" fillId="5" borderId="1" xfId="0" applyFill="1" applyBorder="1" applyAlignment="1">
      <alignment horizontal="center"/>
    </xf>
    <xf numFmtId="44" fontId="0" fillId="5" borderId="1" xfId="1" applyFont="1" applyFill="1" applyBorder="1"/>
    <xf numFmtId="0" fontId="0" fillId="5" borderId="1" xfId="1" applyNumberFormat="1" applyFont="1" applyFill="1" applyBorder="1" applyAlignment="1">
      <alignment horizontal="center"/>
    </xf>
    <xf numFmtId="44" fontId="0" fillId="5" borderId="1" xfId="0" applyNumberFormat="1" applyFill="1" applyBorder="1"/>
    <xf numFmtId="44" fontId="0" fillId="5" borderId="1" xfId="0" applyNumberFormat="1" applyFill="1" applyBorder="1" applyAlignment="1">
      <alignment horizontal="left" indent="2"/>
    </xf>
    <xf numFmtId="0" fontId="0" fillId="5" borderId="1" xfId="0" applyFill="1" applyBorder="1"/>
    <xf numFmtId="44" fontId="0" fillId="6" borderId="1" xfId="0" applyNumberFormat="1" applyFill="1" applyBorder="1"/>
    <xf numFmtId="44" fontId="0" fillId="4" borderId="3" xfId="0" applyNumberFormat="1" applyFill="1" applyBorder="1" applyAlignment="1">
      <alignment horizontal="center" wrapText="1"/>
    </xf>
    <xf numFmtId="44" fontId="0" fillId="4" borderId="1" xfId="0" applyNumberForma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17" fontId="3" fillId="3" borderId="3" xfId="0" quotePrefix="1" applyNumberFormat="1" applyFont="1" applyFill="1" applyBorder="1" applyAlignment="1">
      <alignment horizontal="center" vertical="center"/>
    </xf>
    <xf numFmtId="17" fontId="3" fillId="3" borderId="5" xfId="0" quotePrefix="1" applyNumberFormat="1" applyFont="1" applyFill="1" applyBorder="1" applyAlignment="1">
      <alignment horizontal="center" vertical="center"/>
    </xf>
    <xf numFmtId="44" fontId="0" fillId="7" borderId="1" xfId="1" applyFont="1" applyFill="1" applyBorder="1"/>
    <xf numFmtId="0" fontId="0" fillId="7" borderId="1" xfId="0" applyFill="1" applyBorder="1" applyAlignment="1">
      <alignment horizontal="center"/>
    </xf>
    <xf numFmtId="44" fontId="0" fillId="7" borderId="1" xfId="0" applyNumberFormat="1" applyFill="1" applyBorder="1" applyAlignment="1">
      <alignment horizontal="left" indent="2"/>
    </xf>
    <xf numFmtId="44" fontId="0" fillId="7" borderId="1" xfId="0" applyNumberFormat="1" applyFill="1" applyBorder="1"/>
    <xf numFmtId="44" fontId="0" fillId="7" borderId="1" xfId="0" applyNumberFormat="1" applyFill="1" applyBorder="1" applyAlignment="1">
      <alignment horizontal="right"/>
    </xf>
    <xf numFmtId="0" fontId="0" fillId="7" borderId="1" xfId="0" applyFill="1" applyBorder="1"/>
    <xf numFmtId="44" fontId="0" fillId="7" borderId="1" xfId="0" quotePrefix="1" applyNumberFormat="1" applyFill="1" applyBorder="1" applyAlignment="1">
      <alignment horizontal="left" indent="2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ADA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2D69D-41C4-C943-B8E6-E64B4EED4019}">
  <sheetPr>
    <pageSetUpPr fitToPage="1"/>
  </sheetPr>
  <dimension ref="A2:M89"/>
  <sheetViews>
    <sheetView tabSelected="1" topLeftCell="A55" workbookViewId="0">
      <selection activeCell="N11" sqref="N11"/>
    </sheetView>
  </sheetViews>
  <sheetFormatPr baseColWidth="10" defaultRowHeight="16" x14ac:dyDescent="0.2"/>
  <cols>
    <col min="1" max="1" width="39.33203125" customWidth="1"/>
    <col min="3" max="3" width="10.83203125" style="27"/>
    <col min="4" max="4" width="10.83203125" style="34"/>
    <col min="7" max="7" width="12" customWidth="1"/>
  </cols>
  <sheetData>
    <row r="2" spans="1:13" ht="31" customHeight="1" x14ac:dyDescent="0.2">
      <c r="B2" s="46" t="s">
        <v>66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68" x14ac:dyDescent="0.2">
      <c r="A3" s="1"/>
      <c r="B3" s="17" t="s">
        <v>19</v>
      </c>
      <c r="C3" s="23" t="s">
        <v>20</v>
      </c>
      <c r="D3" s="30" t="s">
        <v>70</v>
      </c>
      <c r="E3" s="29" t="s">
        <v>21</v>
      </c>
      <c r="F3" s="19" t="s">
        <v>22</v>
      </c>
      <c r="G3" s="20" t="s">
        <v>23</v>
      </c>
      <c r="H3" s="19" t="s">
        <v>52</v>
      </c>
      <c r="I3" s="18" t="s">
        <v>26</v>
      </c>
      <c r="J3" s="21" t="s">
        <v>24</v>
      </c>
      <c r="K3" s="21" t="s">
        <v>59</v>
      </c>
      <c r="L3" s="22" t="s">
        <v>25</v>
      </c>
      <c r="M3" s="22" t="s">
        <v>64</v>
      </c>
    </row>
    <row r="4" spans="1:13" ht="5" customHeight="1" x14ac:dyDescent="0.2">
      <c r="A4" s="2"/>
      <c r="B4" s="5"/>
      <c r="C4" s="24"/>
      <c r="D4" s="31"/>
      <c r="E4" s="2"/>
      <c r="F4" s="2"/>
      <c r="G4" s="7"/>
      <c r="H4" s="5"/>
      <c r="I4" s="8"/>
      <c r="J4" s="2"/>
      <c r="K4" s="2"/>
      <c r="L4" s="9"/>
      <c r="M4" s="11"/>
    </row>
    <row r="5" spans="1:13" ht="19" x14ac:dyDescent="0.25">
      <c r="A5" s="35" t="s">
        <v>0</v>
      </c>
      <c r="B5" s="36"/>
      <c r="C5" s="37"/>
      <c r="D5" s="38"/>
      <c r="E5" s="39"/>
      <c r="F5" s="36"/>
      <c r="G5" s="40"/>
      <c r="H5" s="36"/>
      <c r="I5" s="39"/>
      <c r="J5" s="39"/>
      <c r="K5" s="39"/>
      <c r="L5" s="39"/>
      <c r="M5" s="41"/>
    </row>
    <row r="6" spans="1:13" x14ac:dyDescent="0.2">
      <c r="A6" s="3" t="s">
        <v>57</v>
      </c>
      <c r="B6" s="13">
        <v>44</v>
      </c>
      <c r="C6" s="25"/>
      <c r="D6" s="32">
        <v>44</v>
      </c>
      <c r="E6" s="10">
        <v>12.58</v>
      </c>
      <c r="F6" s="13">
        <v>24</v>
      </c>
      <c r="G6" s="50">
        <f>SUM(E6/F6)</f>
        <v>0.52416666666666667</v>
      </c>
      <c r="H6" s="13">
        <v>41</v>
      </c>
      <c r="I6" s="51">
        <f>SUM(H6*G6)</f>
        <v>21.490833333333335</v>
      </c>
      <c r="J6" s="51">
        <f>SUM((D6-H6)*G6)</f>
        <v>1.5725</v>
      </c>
      <c r="K6" s="51">
        <v>1</v>
      </c>
      <c r="L6" s="51">
        <f>SUM(D6-H6)*K6</f>
        <v>3</v>
      </c>
      <c r="M6" s="51">
        <f>SUM(L6-J6)</f>
        <v>1.4275</v>
      </c>
    </row>
    <row r="7" spans="1:13" ht="5" customHeight="1" x14ac:dyDescent="0.2">
      <c r="A7" s="11"/>
      <c r="B7" s="6"/>
      <c r="C7" s="26"/>
      <c r="D7" s="33"/>
      <c r="E7" s="11"/>
      <c r="F7" s="11"/>
      <c r="G7" s="12"/>
      <c r="H7" s="6"/>
      <c r="I7" s="9"/>
      <c r="J7" s="9"/>
      <c r="K7" s="9"/>
      <c r="L7" s="9"/>
      <c r="M7" s="11"/>
    </row>
    <row r="8" spans="1:13" ht="19" x14ac:dyDescent="0.25">
      <c r="A8" s="35" t="s">
        <v>1</v>
      </c>
      <c r="B8" s="36"/>
      <c r="C8" s="37"/>
      <c r="D8" s="38"/>
      <c r="E8" s="39"/>
      <c r="F8" s="36"/>
      <c r="G8" s="40"/>
      <c r="H8" s="36"/>
      <c r="I8" s="39"/>
      <c r="J8" s="39"/>
      <c r="K8" s="39"/>
      <c r="L8" s="39"/>
      <c r="M8" s="41"/>
    </row>
    <row r="9" spans="1:13" x14ac:dyDescent="0.2">
      <c r="A9" s="4" t="s">
        <v>31</v>
      </c>
      <c r="B9" s="13">
        <v>5</v>
      </c>
      <c r="C9" s="25"/>
      <c r="D9" s="32">
        <v>5</v>
      </c>
      <c r="E9" s="10">
        <v>12.83</v>
      </c>
      <c r="F9" s="13">
        <v>24</v>
      </c>
      <c r="G9" s="50">
        <f t="shared" ref="G9:G11" si="0">SUM(E9/F9)</f>
        <v>0.5345833333333333</v>
      </c>
      <c r="H9" s="13">
        <v>0</v>
      </c>
      <c r="I9" s="51">
        <f t="shared" ref="I9:I10" si="1">SUM(H9*G9)</f>
        <v>0</v>
      </c>
      <c r="J9" s="51">
        <f>SUM((D9-H9)*G9)</f>
        <v>2.6729166666666666</v>
      </c>
      <c r="K9" s="51">
        <v>1</v>
      </c>
      <c r="L9" s="51">
        <f>SUM(D9-H9)*K9</f>
        <v>5</v>
      </c>
      <c r="M9" s="51">
        <f t="shared" ref="M9:M10" si="2">SUM(L9-J9)</f>
        <v>2.3270833333333334</v>
      </c>
    </row>
    <row r="10" spans="1:13" x14ac:dyDescent="0.2">
      <c r="A10" s="4" t="s">
        <v>32</v>
      </c>
      <c r="B10" s="13">
        <v>48</v>
      </c>
      <c r="C10" s="25"/>
      <c r="D10" s="32">
        <v>48</v>
      </c>
      <c r="E10" s="10">
        <v>12.83</v>
      </c>
      <c r="F10" s="13">
        <v>24</v>
      </c>
      <c r="G10" s="50">
        <f t="shared" si="0"/>
        <v>0.5345833333333333</v>
      </c>
      <c r="H10" s="13">
        <v>39</v>
      </c>
      <c r="I10" s="51">
        <f t="shared" si="1"/>
        <v>20.848749999999999</v>
      </c>
      <c r="J10" s="51">
        <f>SUM((D10-H10)*G10)</f>
        <v>4.8112499999999994</v>
      </c>
      <c r="K10" s="51">
        <v>1</v>
      </c>
      <c r="L10" s="51">
        <f t="shared" ref="L10:L11" si="3">SUM(D10-H10)*K10</f>
        <v>9</v>
      </c>
      <c r="M10" s="51">
        <f t="shared" si="2"/>
        <v>4.1887500000000006</v>
      </c>
    </row>
    <row r="11" spans="1:13" x14ac:dyDescent="0.2">
      <c r="A11" s="4" t="s">
        <v>67</v>
      </c>
      <c r="B11" s="13">
        <v>0</v>
      </c>
      <c r="C11" s="25">
        <v>26.94</v>
      </c>
      <c r="D11" s="32">
        <v>48</v>
      </c>
      <c r="E11" s="10">
        <v>13.445</v>
      </c>
      <c r="F11" s="13">
        <v>24</v>
      </c>
      <c r="G11" s="50">
        <f t="shared" si="0"/>
        <v>0.56020833333333331</v>
      </c>
      <c r="H11" s="13">
        <v>48</v>
      </c>
      <c r="I11" s="51">
        <f>SUM(H11*G11)</f>
        <v>26.89</v>
      </c>
      <c r="J11" s="51">
        <f>SUM((D11-H11)*G11)</f>
        <v>0</v>
      </c>
      <c r="K11" s="51">
        <v>1</v>
      </c>
      <c r="L11" s="51">
        <f t="shared" si="3"/>
        <v>0</v>
      </c>
      <c r="M11" s="51">
        <f t="shared" ref="M11" si="4">SUM(L11-J11)</f>
        <v>0</v>
      </c>
    </row>
    <row r="12" spans="1:13" ht="5" customHeight="1" x14ac:dyDescent="0.2">
      <c r="A12" s="11"/>
      <c r="B12" s="6"/>
      <c r="C12" s="26"/>
      <c r="D12" s="33"/>
      <c r="E12" s="11"/>
      <c r="F12" s="11"/>
      <c r="G12" s="12"/>
      <c r="H12" s="6"/>
      <c r="I12" s="9"/>
      <c r="J12" s="11"/>
      <c r="K12" s="11"/>
      <c r="L12" s="9"/>
      <c r="M12" s="11"/>
    </row>
    <row r="13" spans="1:13" ht="19" x14ac:dyDescent="0.25">
      <c r="A13" s="35" t="s">
        <v>2</v>
      </c>
      <c r="B13" s="36">
        <v>0</v>
      </c>
      <c r="C13" s="37"/>
      <c r="D13" s="38">
        <v>0</v>
      </c>
      <c r="E13" s="39"/>
      <c r="F13" s="36"/>
      <c r="G13" s="39"/>
      <c r="H13" s="36">
        <v>0</v>
      </c>
      <c r="I13" s="39"/>
      <c r="J13" s="39"/>
      <c r="K13" s="39"/>
      <c r="L13" s="42"/>
      <c r="M13" s="39"/>
    </row>
    <row r="14" spans="1:13" ht="5" customHeight="1" x14ac:dyDescent="0.2">
      <c r="A14" s="11"/>
      <c r="B14" s="6"/>
      <c r="C14" s="26"/>
      <c r="D14" s="33"/>
      <c r="E14" s="11"/>
      <c r="F14" s="11"/>
      <c r="G14" s="12"/>
      <c r="H14" s="6"/>
      <c r="I14" s="9"/>
      <c r="J14" s="11"/>
      <c r="K14" s="11"/>
      <c r="L14" s="9"/>
      <c r="M14" s="11"/>
    </row>
    <row r="15" spans="1:13" ht="19" x14ac:dyDescent="0.25">
      <c r="A15" s="35" t="s">
        <v>3</v>
      </c>
      <c r="B15" s="36"/>
      <c r="C15" s="37"/>
      <c r="D15" s="38"/>
      <c r="E15" s="39"/>
      <c r="F15" s="36"/>
      <c r="G15" s="39"/>
      <c r="H15" s="36"/>
      <c r="I15" s="39"/>
      <c r="J15" s="39"/>
      <c r="K15" s="39"/>
      <c r="L15" s="39"/>
      <c r="M15" s="41"/>
    </row>
    <row r="16" spans="1:13" x14ac:dyDescent="0.2">
      <c r="A16" s="3" t="s">
        <v>33</v>
      </c>
      <c r="B16" s="13">
        <v>8</v>
      </c>
      <c r="C16" s="25"/>
      <c r="D16" s="32">
        <v>8</v>
      </c>
      <c r="E16" s="10">
        <v>21.32</v>
      </c>
      <c r="F16" s="13">
        <v>24</v>
      </c>
      <c r="G16" s="51">
        <f t="shared" ref="G16" si="5">SUM(E16/F16)</f>
        <v>0.88833333333333331</v>
      </c>
      <c r="H16" s="13">
        <v>6</v>
      </c>
      <c r="I16" s="51">
        <f>SUM(H16*G16)</f>
        <v>5.33</v>
      </c>
      <c r="J16" s="51">
        <f>SUM((D16-H16)*G16)</f>
        <v>1.7766666666666666</v>
      </c>
      <c r="K16" s="51">
        <v>1.5</v>
      </c>
      <c r="L16" s="51">
        <f>SUM(D16-H16)*K16</f>
        <v>3</v>
      </c>
      <c r="M16" s="51">
        <f>SUM(L16-J16)</f>
        <v>1.2233333333333334</v>
      </c>
    </row>
    <row r="17" spans="1:13" ht="5" customHeight="1" x14ac:dyDescent="0.2">
      <c r="A17" s="11"/>
      <c r="B17" s="6"/>
      <c r="C17" s="26"/>
      <c r="D17" s="33"/>
      <c r="E17" s="11"/>
      <c r="F17" s="11"/>
      <c r="G17" s="12"/>
      <c r="H17" s="6"/>
      <c r="I17" s="9"/>
      <c r="J17" s="11"/>
      <c r="K17" s="11"/>
      <c r="L17" s="9"/>
      <c r="M17" s="11"/>
    </row>
    <row r="18" spans="1:13" ht="19" x14ac:dyDescent="0.25">
      <c r="A18" s="35" t="s">
        <v>4</v>
      </c>
      <c r="B18" s="36"/>
      <c r="C18" s="37"/>
      <c r="D18" s="38"/>
      <c r="E18" s="39"/>
      <c r="F18" s="36"/>
      <c r="G18" s="40"/>
      <c r="H18" s="36"/>
      <c r="I18" s="39"/>
      <c r="J18" s="39"/>
      <c r="K18" s="39"/>
      <c r="L18" s="39"/>
      <c r="M18" s="41"/>
    </row>
    <row r="19" spans="1:13" x14ac:dyDescent="0.2">
      <c r="A19" s="3" t="s">
        <v>34</v>
      </c>
      <c r="B19" s="13">
        <v>0</v>
      </c>
      <c r="C19" s="25"/>
      <c r="D19" s="32">
        <v>0</v>
      </c>
      <c r="E19" s="10">
        <v>8.8800000000000008</v>
      </c>
      <c r="F19" s="13">
        <v>6</v>
      </c>
      <c r="G19" s="50">
        <f t="shared" ref="G19" si="6">SUM(E19/F19)</f>
        <v>1.4800000000000002</v>
      </c>
      <c r="H19" s="13">
        <v>0</v>
      </c>
      <c r="I19" s="51">
        <f t="shared" ref="I19" si="7">SUM(H19*G19)</f>
        <v>0</v>
      </c>
      <c r="J19" s="51">
        <f>SUM((D19-H19)*G19)</f>
        <v>0</v>
      </c>
      <c r="K19" s="51">
        <v>1.5</v>
      </c>
      <c r="L19" s="51">
        <f>SUM(D19-H19)*K19</f>
        <v>0</v>
      </c>
      <c r="M19" s="51">
        <f>SUM(L19-J19)</f>
        <v>0</v>
      </c>
    </row>
    <row r="20" spans="1:13" ht="5" customHeight="1" x14ac:dyDescent="0.2">
      <c r="A20" s="11"/>
      <c r="B20" s="6"/>
      <c r="C20" s="26"/>
      <c r="D20" s="33"/>
      <c r="E20" s="11"/>
      <c r="F20" s="11"/>
      <c r="G20" s="12"/>
      <c r="H20" s="6"/>
      <c r="I20" s="9"/>
      <c r="J20" s="11"/>
      <c r="K20" s="11"/>
      <c r="L20" s="9"/>
      <c r="M20" s="11"/>
    </row>
    <row r="21" spans="1:13" ht="19" x14ac:dyDescent="0.25">
      <c r="A21" s="35" t="s">
        <v>27</v>
      </c>
      <c r="B21" s="36"/>
      <c r="C21" s="37"/>
      <c r="D21" s="38"/>
      <c r="E21" s="39"/>
      <c r="F21" s="36"/>
      <c r="G21" s="39"/>
      <c r="H21" s="36"/>
      <c r="I21" s="39"/>
      <c r="J21" s="39"/>
      <c r="K21" s="39"/>
      <c r="L21" s="39"/>
      <c r="M21" s="41"/>
    </row>
    <row r="22" spans="1:13" x14ac:dyDescent="0.2">
      <c r="A22" s="3" t="s">
        <v>35</v>
      </c>
      <c r="B22" s="13">
        <v>6</v>
      </c>
      <c r="C22" s="25"/>
      <c r="D22" s="32">
        <v>6</v>
      </c>
      <c r="E22" s="10">
        <v>5.67</v>
      </c>
      <c r="F22" s="13">
        <v>24</v>
      </c>
      <c r="G22" s="50">
        <f>SUM(E22/F22)</f>
        <v>0.23624999999999999</v>
      </c>
      <c r="H22" s="13">
        <v>3</v>
      </c>
      <c r="I22" s="51">
        <f t="shared" ref="I22" si="8">SUM(H22*G22)</f>
        <v>0.70874999999999999</v>
      </c>
      <c r="J22" s="51">
        <f>SUM((D22-H22)*G22)</f>
        <v>0.70874999999999999</v>
      </c>
      <c r="K22" s="52" t="s">
        <v>65</v>
      </c>
      <c r="L22" s="51">
        <f>SUM(D22-H22)*0.375</f>
        <v>1.125</v>
      </c>
      <c r="M22" s="51">
        <f>SUM(L22-J22)</f>
        <v>0.41625000000000001</v>
      </c>
    </row>
    <row r="23" spans="1:13" ht="5" customHeight="1" x14ac:dyDescent="0.2">
      <c r="A23" s="11"/>
      <c r="B23" s="6"/>
      <c r="C23" s="26"/>
      <c r="D23" s="33"/>
      <c r="E23" s="11"/>
      <c r="F23" s="11"/>
      <c r="G23" s="12"/>
      <c r="H23" s="6"/>
      <c r="I23" s="9"/>
      <c r="J23" s="11"/>
      <c r="K23" s="11"/>
      <c r="L23" s="9"/>
      <c r="M23" s="11"/>
    </row>
    <row r="24" spans="1:13" ht="19" x14ac:dyDescent="0.25">
      <c r="A24" s="35" t="s">
        <v>28</v>
      </c>
      <c r="B24" s="36"/>
      <c r="C24" s="37"/>
      <c r="D24" s="38"/>
      <c r="E24" s="39"/>
      <c r="F24" s="36"/>
      <c r="G24" s="40"/>
      <c r="H24" s="36"/>
      <c r="I24" s="39"/>
      <c r="J24" s="39"/>
      <c r="K24" s="39"/>
      <c r="L24" s="39"/>
      <c r="M24" s="41"/>
    </row>
    <row r="25" spans="1:13" x14ac:dyDescent="0.2">
      <c r="A25" s="3" t="s">
        <v>36</v>
      </c>
      <c r="B25" s="13">
        <v>2</v>
      </c>
      <c r="C25" s="25"/>
      <c r="D25" s="32">
        <v>2</v>
      </c>
      <c r="E25" s="10">
        <v>5.0199999999999996</v>
      </c>
      <c r="F25" s="13">
        <v>4</v>
      </c>
      <c r="G25" s="50">
        <f t="shared" ref="G25:G26" si="9">SUM(E25/F25)</f>
        <v>1.2549999999999999</v>
      </c>
      <c r="H25" s="13">
        <v>2</v>
      </c>
      <c r="I25" s="51">
        <f t="shared" ref="I25:I26" si="10">SUM(H25*G25)</f>
        <v>2.5099999999999998</v>
      </c>
      <c r="J25" s="51">
        <f>SUM((D25-H25)*G25)</f>
        <v>0</v>
      </c>
      <c r="K25" s="51">
        <v>1</v>
      </c>
      <c r="L25" s="51">
        <f t="shared" ref="L25:L26" si="11">SUM(D25-H25)*K25</f>
        <v>0</v>
      </c>
      <c r="M25" s="51">
        <f t="shared" ref="M25:M26" si="12">SUM(L25-J25)</f>
        <v>0</v>
      </c>
    </row>
    <row r="26" spans="1:13" x14ac:dyDescent="0.2">
      <c r="A26" s="3" t="s">
        <v>37</v>
      </c>
      <c r="B26" s="13">
        <v>12</v>
      </c>
      <c r="C26" s="25"/>
      <c r="D26" s="32">
        <v>12</v>
      </c>
      <c r="E26" s="10">
        <v>3.98</v>
      </c>
      <c r="F26" s="13">
        <v>6</v>
      </c>
      <c r="G26" s="50">
        <f t="shared" si="9"/>
        <v>0.66333333333333333</v>
      </c>
      <c r="H26" s="13">
        <v>12</v>
      </c>
      <c r="I26" s="51">
        <f t="shared" si="10"/>
        <v>7.96</v>
      </c>
      <c r="J26" s="51">
        <f>SUM((D26-H26)*G26)</f>
        <v>0</v>
      </c>
      <c r="K26" s="51">
        <v>1</v>
      </c>
      <c r="L26" s="51">
        <f t="shared" si="11"/>
        <v>0</v>
      </c>
      <c r="M26" s="51">
        <f t="shared" si="12"/>
        <v>0</v>
      </c>
    </row>
    <row r="27" spans="1:13" ht="5" customHeight="1" x14ac:dyDescent="0.2">
      <c r="A27" s="11"/>
      <c r="B27" s="6"/>
      <c r="C27" s="26"/>
      <c r="D27" s="33"/>
      <c r="E27" s="11"/>
      <c r="F27" s="11"/>
      <c r="G27" s="12"/>
      <c r="H27" s="6"/>
      <c r="I27" s="9"/>
      <c r="J27" s="11"/>
      <c r="K27" s="11"/>
      <c r="L27" s="9"/>
      <c r="M27" s="11"/>
    </row>
    <row r="28" spans="1:13" ht="19" x14ac:dyDescent="0.25">
      <c r="A28" s="35" t="s">
        <v>29</v>
      </c>
      <c r="B28" s="36"/>
      <c r="C28" s="37"/>
      <c r="D28" s="38"/>
      <c r="E28" s="39"/>
      <c r="F28" s="36"/>
      <c r="G28" s="40"/>
      <c r="H28" s="36"/>
      <c r="I28" s="39"/>
      <c r="J28" s="39"/>
      <c r="K28" s="39"/>
      <c r="L28" s="39"/>
      <c r="M28" s="41"/>
    </row>
    <row r="29" spans="1:13" x14ac:dyDescent="0.2">
      <c r="A29" s="3" t="s">
        <v>38</v>
      </c>
      <c r="B29" s="13">
        <v>4</v>
      </c>
      <c r="C29" s="25"/>
      <c r="D29" s="32">
        <v>4</v>
      </c>
      <c r="E29" s="10">
        <v>5.0199999999999996</v>
      </c>
      <c r="F29" s="13">
        <v>4</v>
      </c>
      <c r="G29" s="50">
        <f t="shared" ref="G29" si="13">SUM(E29/F29)</f>
        <v>1.2549999999999999</v>
      </c>
      <c r="H29" s="13">
        <v>4</v>
      </c>
      <c r="I29" s="51">
        <f t="shared" ref="I29" si="14">SUM(H29*G29)</f>
        <v>5.0199999999999996</v>
      </c>
      <c r="J29" s="51">
        <f>SUM((D29-H29)*G29)</f>
        <v>0</v>
      </c>
      <c r="K29" s="51">
        <v>1</v>
      </c>
      <c r="L29" s="51">
        <f t="shared" ref="L29:L31" si="15">SUM(D29-H29)*K29</f>
        <v>0</v>
      </c>
      <c r="M29" s="51">
        <f t="shared" ref="M29:M31" si="16">SUM(L29-J29)</f>
        <v>0</v>
      </c>
    </row>
    <row r="30" spans="1:13" x14ac:dyDescent="0.2">
      <c r="A30" s="3" t="s">
        <v>56</v>
      </c>
      <c r="B30" s="13">
        <v>4</v>
      </c>
      <c r="C30" s="25"/>
      <c r="D30" s="32">
        <v>4</v>
      </c>
      <c r="E30" s="10">
        <v>5.0199999999999996</v>
      </c>
      <c r="F30" s="13">
        <v>4</v>
      </c>
      <c r="G30" s="50">
        <f t="shared" ref="G30:G31" si="17">SUM(E30/F30)</f>
        <v>1.2549999999999999</v>
      </c>
      <c r="H30" s="13">
        <v>4</v>
      </c>
      <c r="I30" s="51">
        <f t="shared" ref="I30:I31" si="18">SUM(H30*G30)</f>
        <v>5.0199999999999996</v>
      </c>
      <c r="J30" s="51">
        <f>SUM((D30-H30)*G30)</f>
        <v>0</v>
      </c>
      <c r="K30" s="51">
        <v>1</v>
      </c>
      <c r="L30" s="51">
        <f t="shared" si="15"/>
        <v>0</v>
      </c>
      <c r="M30" s="51">
        <f t="shared" si="16"/>
        <v>0</v>
      </c>
    </row>
    <row r="31" spans="1:13" x14ac:dyDescent="0.2">
      <c r="A31" s="3" t="s">
        <v>39</v>
      </c>
      <c r="B31" s="13">
        <v>6</v>
      </c>
      <c r="C31" s="25"/>
      <c r="D31" s="32">
        <v>6</v>
      </c>
      <c r="E31" s="10">
        <v>3.98</v>
      </c>
      <c r="F31" s="13">
        <v>6</v>
      </c>
      <c r="G31" s="50">
        <f t="shared" si="17"/>
        <v>0.66333333333333333</v>
      </c>
      <c r="H31" s="13">
        <v>6</v>
      </c>
      <c r="I31" s="51">
        <f t="shared" si="18"/>
        <v>3.98</v>
      </c>
      <c r="J31" s="51">
        <f>SUM((D31-H31)*G31)</f>
        <v>0</v>
      </c>
      <c r="K31" s="51">
        <v>1</v>
      </c>
      <c r="L31" s="51">
        <f t="shared" si="15"/>
        <v>0</v>
      </c>
      <c r="M31" s="51">
        <f t="shared" si="16"/>
        <v>0</v>
      </c>
    </row>
    <row r="32" spans="1:13" ht="5" customHeight="1" x14ac:dyDescent="0.2">
      <c r="A32" s="11"/>
      <c r="B32" s="6"/>
      <c r="C32" s="26"/>
      <c r="D32" s="33"/>
      <c r="E32" s="11"/>
      <c r="F32" s="11"/>
      <c r="G32" s="12"/>
      <c r="H32" s="6"/>
      <c r="I32" s="9"/>
      <c r="J32" s="11"/>
      <c r="K32" s="11"/>
      <c r="L32" s="9"/>
      <c r="M32" s="11"/>
    </row>
    <row r="33" spans="1:13" ht="19" x14ac:dyDescent="0.25">
      <c r="A33" s="35" t="s">
        <v>5</v>
      </c>
      <c r="B33" s="36"/>
      <c r="C33" s="37"/>
      <c r="D33" s="38"/>
      <c r="E33" s="39"/>
      <c r="F33" s="36"/>
      <c r="G33" s="40"/>
      <c r="H33" s="36"/>
      <c r="I33" s="39"/>
      <c r="J33" s="39"/>
      <c r="K33" s="39"/>
      <c r="L33" s="39"/>
      <c r="M33" s="41"/>
    </row>
    <row r="34" spans="1:13" x14ac:dyDescent="0.2">
      <c r="A34" s="3" t="s">
        <v>53</v>
      </c>
      <c r="B34" s="13">
        <v>0</v>
      </c>
      <c r="C34" s="25"/>
      <c r="D34" s="32">
        <v>0</v>
      </c>
      <c r="E34" s="10">
        <v>5.24</v>
      </c>
      <c r="F34" s="13">
        <v>4</v>
      </c>
      <c r="G34" s="50">
        <f t="shared" ref="G34" si="19">SUM(E34/F34)</f>
        <v>1.31</v>
      </c>
      <c r="H34" s="13">
        <v>0</v>
      </c>
      <c r="I34" s="51">
        <f t="shared" ref="I34" si="20">SUM(H34*G34)</f>
        <v>0</v>
      </c>
      <c r="J34" s="51">
        <f>SUM((D34-H34)*G34)</f>
        <v>0</v>
      </c>
      <c r="K34" s="51">
        <v>2</v>
      </c>
      <c r="L34" s="51">
        <f t="shared" ref="L34:L35" si="21">SUM(D34-H34)*K34</f>
        <v>0</v>
      </c>
      <c r="M34" s="51">
        <f>SUM(L34-J34)</f>
        <v>0</v>
      </c>
    </row>
    <row r="35" spans="1:13" x14ac:dyDescent="0.2">
      <c r="A35" s="3" t="s">
        <v>71</v>
      </c>
      <c r="B35" s="13">
        <v>0</v>
      </c>
      <c r="C35" s="25">
        <v>62.88</v>
      </c>
      <c r="D35" s="32">
        <v>48</v>
      </c>
      <c r="E35" s="10">
        <v>5.24</v>
      </c>
      <c r="F35" s="13">
        <v>4</v>
      </c>
      <c r="G35" s="50">
        <f t="shared" ref="G35" si="22">SUM(E35/F35)</f>
        <v>1.31</v>
      </c>
      <c r="H35" s="13">
        <v>47</v>
      </c>
      <c r="I35" s="51">
        <f t="shared" ref="I35" si="23">SUM(H35*G35)</f>
        <v>61.57</v>
      </c>
      <c r="J35" s="51">
        <f>SUM((D35-H35)*G35)</f>
        <v>1.31</v>
      </c>
      <c r="K35" s="51">
        <v>2</v>
      </c>
      <c r="L35" s="51">
        <f t="shared" si="21"/>
        <v>2</v>
      </c>
      <c r="M35" s="51">
        <f>SUM(L35-J35)</f>
        <v>0.69</v>
      </c>
    </row>
    <row r="36" spans="1:13" ht="5" customHeight="1" x14ac:dyDescent="0.2">
      <c r="A36" s="11"/>
      <c r="B36" s="6"/>
      <c r="C36" s="26"/>
      <c r="D36" s="33"/>
      <c r="E36" s="11"/>
      <c r="F36" s="11"/>
      <c r="G36" s="12"/>
      <c r="H36" s="6"/>
      <c r="I36" s="9"/>
      <c r="J36" s="11"/>
      <c r="K36" s="11"/>
      <c r="L36" s="9"/>
      <c r="M36" s="11"/>
    </row>
    <row r="37" spans="1:13" ht="19" x14ac:dyDescent="0.25">
      <c r="A37" s="35" t="s">
        <v>6</v>
      </c>
      <c r="B37" s="36"/>
      <c r="C37" s="37"/>
      <c r="D37" s="38"/>
      <c r="E37" s="39"/>
      <c r="F37" s="36"/>
      <c r="G37" s="39"/>
      <c r="H37" s="36"/>
      <c r="I37" s="39"/>
      <c r="J37" s="39"/>
      <c r="K37" s="39"/>
      <c r="L37" s="39"/>
      <c r="M37" s="41"/>
    </row>
    <row r="38" spans="1:13" x14ac:dyDescent="0.2">
      <c r="A38" s="3" t="s">
        <v>54</v>
      </c>
      <c r="B38" s="13">
        <v>0</v>
      </c>
      <c r="C38" s="25"/>
      <c r="D38" s="32">
        <v>0</v>
      </c>
      <c r="E38" s="10">
        <v>5.24</v>
      </c>
      <c r="F38" s="13">
        <v>4</v>
      </c>
      <c r="G38" s="51">
        <f>SUM(E38/F38)</f>
        <v>1.31</v>
      </c>
      <c r="H38" s="13">
        <v>0</v>
      </c>
      <c r="I38" s="51">
        <f t="shared" ref="I38" si="24">SUM(H38*G38)</f>
        <v>0</v>
      </c>
      <c r="J38" s="51">
        <f>SUM((D38-H38)*G38)</f>
        <v>0</v>
      </c>
      <c r="K38" s="51">
        <v>2</v>
      </c>
      <c r="L38" s="51">
        <f t="shared" ref="L38:L39" si="25">SUM(D38-H38)*K38</f>
        <v>0</v>
      </c>
      <c r="M38" s="51">
        <f>SUM(L38-J38)</f>
        <v>0</v>
      </c>
    </row>
    <row r="39" spans="1:13" x14ac:dyDescent="0.2">
      <c r="A39" s="3" t="s">
        <v>72</v>
      </c>
      <c r="B39" s="13"/>
      <c r="C39" s="25">
        <v>94.32</v>
      </c>
      <c r="D39" s="32">
        <v>72</v>
      </c>
      <c r="E39" s="10">
        <v>5.24</v>
      </c>
      <c r="F39" s="13">
        <v>4</v>
      </c>
      <c r="G39" s="51">
        <f>SUM(E39/F39)</f>
        <v>1.31</v>
      </c>
      <c r="H39" s="13">
        <v>72</v>
      </c>
      <c r="I39" s="51">
        <f t="shared" ref="I39" si="26">SUM(H39*G39)</f>
        <v>94.320000000000007</v>
      </c>
      <c r="J39" s="51">
        <f>SUM((D39-H39)*G39)</f>
        <v>0</v>
      </c>
      <c r="K39" s="51">
        <v>2</v>
      </c>
      <c r="L39" s="51">
        <f t="shared" si="25"/>
        <v>0</v>
      </c>
      <c r="M39" s="51">
        <f>SUM(L39-J39)</f>
        <v>0</v>
      </c>
    </row>
    <row r="40" spans="1:13" ht="5" customHeight="1" x14ac:dyDescent="0.2">
      <c r="A40" s="11"/>
      <c r="B40" s="6"/>
      <c r="C40" s="26"/>
      <c r="D40" s="33"/>
      <c r="E40" s="11"/>
      <c r="F40" s="11"/>
      <c r="G40" s="12"/>
      <c r="H40" s="6"/>
      <c r="I40" s="9"/>
      <c r="J40" s="11"/>
      <c r="K40" s="11"/>
      <c r="L40" s="9"/>
      <c r="M40" s="11"/>
    </row>
    <row r="41" spans="1:13" ht="19" x14ac:dyDescent="0.25">
      <c r="A41" s="35" t="s">
        <v>7</v>
      </c>
      <c r="B41" s="36"/>
      <c r="C41" s="37"/>
      <c r="D41" s="38"/>
      <c r="E41" s="39"/>
      <c r="F41" s="36"/>
      <c r="G41" s="40"/>
      <c r="H41" s="36"/>
      <c r="I41" s="39"/>
      <c r="J41" s="39"/>
      <c r="K41" s="39"/>
      <c r="L41" s="39"/>
      <c r="M41" s="41"/>
    </row>
    <row r="42" spans="1:13" x14ac:dyDescent="0.2">
      <c r="A42" s="3" t="s">
        <v>60</v>
      </c>
      <c r="B42" s="13">
        <v>15</v>
      </c>
      <c r="C42" s="25"/>
      <c r="D42" s="32">
        <v>15</v>
      </c>
      <c r="E42" s="10">
        <v>5.0199999999999996</v>
      </c>
      <c r="F42" s="13">
        <v>4</v>
      </c>
      <c r="G42" s="50">
        <f t="shared" ref="G42" si="27">SUM(E42/F42)</f>
        <v>1.2549999999999999</v>
      </c>
      <c r="H42" s="13">
        <v>10</v>
      </c>
      <c r="I42" s="51">
        <f t="shared" ref="I42" si="28">SUM(H42*G42)</f>
        <v>12.549999999999999</v>
      </c>
      <c r="J42" s="51">
        <f>SUM((D42-H42)*G42)</f>
        <v>6.2749999999999995</v>
      </c>
      <c r="K42" s="51">
        <v>2</v>
      </c>
      <c r="L42" s="51">
        <f t="shared" ref="L42:L43" si="29">SUM(D42-H42)*K42</f>
        <v>10</v>
      </c>
      <c r="M42" s="51">
        <f t="shared" ref="M42:M43" si="30">SUM(L42-J42)</f>
        <v>3.7250000000000005</v>
      </c>
    </row>
    <row r="43" spans="1:13" x14ac:dyDescent="0.2">
      <c r="A43" s="3" t="s">
        <v>55</v>
      </c>
      <c r="B43" s="13">
        <v>48</v>
      </c>
      <c r="C43" s="25"/>
      <c r="D43" s="32">
        <v>48</v>
      </c>
      <c r="E43" s="10">
        <v>5.24</v>
      </c>
      <c r="F43" s="13">
        <v>4</v>
      </c>
      <c r="G43" s="50">
        <f t="shared" ref="G43" si="31">SUM(E43/F43)</f>
        <v>1.31</v>
      </c>
      <c r="H43" s="13">
        <v>48</v>
      </c>
      <c r="I43" s="51">
        <f t="shared" ref="I43" si="32">SUM(H43*G43)</f>
        <v>62.88</v>
      </c>
      <c r="J43" s="51">
        <f>SUM((D43-H43)*G43)</f>
        <v>0</v>
      </c>
      <c r="K43" s="51">
        <v>2</v>
      </c>
      <c r="L43" s="51">
        <f t="shared" si="29"/>
        <v>0</v>
      </c>
      <c r="M43" s="51">
        <f t="shared" si="30"/>
        <v>0</v>
      </c>
    </row>
    <row r="44" spans="1:13" ht="5" customHeight="1" x14ac:dyDescent="0.2">
      <c r="A44" s="11"/>
      <c r="B44" s="6"/>
      <c r="C44" s="26"/>
      <c r="D44" s="33"/>
      <c r="E44" s="11"/>
      <c r="F44" s="11"/>
      <c r="G44" s="12"/>
      <c r="H44" s="6"/>
      <c r="I44" s="9"/>
      <c r="J44" s="11"/>
      <c r="K44" s="11"/>
      <c r="L44" s="9"/>
      <c r="M44" s="11"/>
    </row>
    <row r="45" spans="1:13" ht="19" x14ac:dyDescent="0.25">
      <c r="A45" s="35" t="s">
        <v>8</v>
      </c>
      <c r="B45" s="36"/>
      <c r="C45" s="37"/>
      <c r="D45" s="38"/>
      <c r="E45" s="39"/>
      <c r="F45" s="36"/>
      <c r="G45" s="40"/>
      <c r="H45" s="36"/>
      <c r="I45" s="39"/>
      <c r="J45" s="39"/>
      <c r="K45" s="39"/>
      <c r="L45" s="39"/>
      <c r="M45" s="41"/>
    </row>
    <row r="46" spans="1:13" x14ac:dyDescent="0.2">
      <c r="A46" s="3" t="s">
        <v>40</v>
      </c>
      <c r="B46" s="13">
        <v>70</v>
      </c>
      <c r="C46" s="25"/>
      <c r="D46" s="32">
        <v>70</v>
      </c>
      <c r="E46" s="10">
        <v>4.68</v>
      </c>
      <c r="F46" s="13">
        <v>4</v>
      </c>
      <c r="G46" s="50">
        <f t="shared" ref="G46" si="33">SUM(E46/F46)</f>
        <v>1.17</v>
      </c>
      <c r="H46" s="13">
        <v>71</v>
      </c>
      <c r="I46" s="51">
        <f>SUM(H46*G46)</f>
        <v>83.07</v>
      </c>
      <c r="J46" s="51">
        <f>SUM((D46-H46)*G46)</f>
        <v>-1.17</v>
      </c>
      <c r="K46" s="51">
        <v>2</v>
      </c>
      <c r="L46" s="51">
        <f>SUM(D46-H46)*K46</f>
        <v>-2</v>
      </c>
      <c r="M46" s="51">
        <f>SUM(L46-J46)</f>
        <v>-0.83000000000000007</v>
      </c>
    </row>
    <row r="47" spans="1:13" ht="5" customHeight="1" x14ac:dyDescent="0.2">
      <c r="A47" s="11"/>
      <c r="B47" s="6"/>
      <c r="C47" s="26"/>
      <c r="D47" s="33"/>
      <c r="E47" s="11"/>
      <c r="F47" s="11"/>
      <c r="G47" s="12"/>
      <c r="H47" s="6"/>
      <c r="I47" s="9"/>
      <c r="J47" s="11"/>
      <c r="K47" s="11"/>
      <c r="L47" s="9"/>
      <c r="M47" s="11"/>
    </row>
    <row r="48" spans="1:13" ht="19" x14ac:dyDescent="0.25">
      <c r="A48" s="35" t="s">
        <v>9</v>
      </c>
      <c r="B48" s="36"/>
      <c r="C48" s="37"/>
      <c r="D48" s="38"/>
      <c r="E48" s="39"/>
      <c r="F48" s="36"/>
      <c r="G48" s="40"/>
      <c r="H48" s="36"/>
      <c r="I48" s="39"/>
      <c r="J48" s="39"/>
      <c r="K48" s="39"/>
      <c r="L48" s="39"/>
      <c r="M48" s="41"/>
    </row>
    <row r="49" spans="1:13" x14ac:dyDescent="0.2">
      <c r="A49" s="3" t="s">
        <v>41</v>
      </c>
      <c r="B49" s="13">
        <v>0</v>
      </c>
      <c r="C49" s="25"/>
      <c r="D49" s="32">
        <v>0</v>
      </c>
      <c r="E49" s="10">
        <v>5.0599999999999996</v>
      </c>
      <c r="F49" s="13">
        <v>4</v>
      </c>
      <c r="G49" s="50">
        <f t="shared" ref="G49" si="34">SUM(E49/F49)</f>
        <v>1.2649999999999999</v>
      </c>
      <c r="H49" s="13">
        <v>0</v>
      </c>
      <c r="I49" s="51">
        <f t="shared" ref="I49" si="35">SUM(H49*G49)</f>
        <v>0</v>
      </c>
      <c r="J49" s="51">
        <f>SUM((D49-H49)*G49)</f>
        <v>0</v>
      </c>
      <c r="K49" s="51">
        <v>2</v>
      </c>
      <c r="L49" s="51">
        <f t="shared" ref="L49:L50" si="36">SUM(D49-H49)*K49</f>
        <v>0</v>
      </c>
      <c r="M49" s="51">
        <f>SUM(L49-J49)</f>
        <v>0</v>
      </c>
    </row>
    <row r="50" spans="1:13" x14ac:dyDescent="0.2">
      <c r="A50" s="3" t="s">
        <v>73</v>
      </c>
      <c r="B50" s="13">
        <v>0</v>
      </c>
      <c r="C50" s="25">
        <v>93.24</v>
      </c>
      <c r="D50" s="32">
        <v>72</v>
      </c>
      <c r="E50" s="10">
        <v>5.18</v>
      </c>
      <c r="F50" s="13">
        <v>4</v>
      </c>
      <c r="G50" s="50">
        <f t="shared" ref="G50" si="37">SUM(E50/F50)</f>
        <v>1.2949999999999999</v>
      </c>
      <c r="H50" s="13">
        <v>62</v>
      </c>
      <c r="I50" s="51">
        <f t="shared" ref="I50" si="38">SUM(H50*G50)</f>
        <v>80.289999999999992</v>
      </c>
      <c r="J50" s="51">
        <f>SUM((D50-H50)*G50)</f>
        <v>12.95</v>
      </c>
      <c r="K50" s="51">
        <v>2</v>
      </c>
      <c r="L50" s="51">
        <f t="shared" si="36"/>
        <v>20</v>
      </c>
      <c r="M50" s="51">
        <f>SUM(L50-J50)</f>
        <v>7.0500000000000007</v>
      </c>
    </row>
    <row r="51" spans="1:13" ht="5" customHeight="1" x14ac:dyDescent="0.2">
      <c r="A51" s="11"/>
      <c r="B51" s="6"/>
      <c r="C51" s="26"/>
      <c r="D51" s="33"/>
      <c r="E51" s="11"/>
      <c r="F51" s="11"/>
      <c r="G51" s="12"/>
      <c r="H51" s="6"/>
      <c r="I51" s="9"/>
      <c r="J51" s="11"/>
      <c r="K51" s="11"/>
      <c r="L51" s="9"/>
      <c r="M51" s="11"/>
    </row>
    <row r="52" spans="1:13" ht="19" x14ac:dyDescent="0.25">
      <c r="A52" s="35" t="s">
        <v>10</v>
      </c>
      <c r="B52" s="36"/>
      <c r="C52" s="37"/>
      <c r="D52" s="38"/>
      <c r="E52" s="39"/>
      <c r="F52" s="36"/>
      <c r="G52" s="39"/>
      <c r="H52" s="36"/>
      <c r="I52" s="39"/>
      <c r="J52" s="39"/>
      <c r="K52" s="39"/>
      <c r="L52" s="39"/>
      <c r="M52" s="41"/>
    </row>
    <row r="53" spans="1:13" x14ac:dyDescent="0.2">
      <c r="A53" s="3" t="s">
        <v>42</v>
      </c>
      <c r="B53" s="13">
        <v>53</v>
      </c>
      <c r="C53" s="25"/>
      <c r="D53" s="32">
        <v>53</v>
      </c>
      <c r="E53" s="10">
        <v>5.25</v>
      </c>
      <c r="F53" s="13">
        <v>4</v>
      </c>
      <c r="G53" s="51">
        <f t="shared" ref="G53" si="39">SUM(E53/F53)</f>
        <v>1.3125</v>
      </c>
      <c r="H53" s="13">
        <v>47</v>
      </c>
      <c r="I53" s="51">
        <f>SUM(H53*G53)</f>
        <v>61.6875</v>
      </c>
      <c r="J53" s="51">
        <f>SUM((D53-H53)*G53)</f>
        <v>7.875</v>
      </c>
      <c r="K53" s="51">
        <v>2</v>
      </c>
      <c r="L53" s="51">
        <f>SUM(D53-H53)*K53</f>
        <v>12</v>
      </c>
      <c r="M53" s="51">
        <f>SUM(L53-J53)</f>
        <v>4.125</v>
      </c>
    </row>
    <row r="54" spans="1:13" ht="5" customHeight="1" x14ac:dyDescent="0.2">
      <c r="A54" s="11"/>
      <c r="B54" s="6"/>
      <c r="C54" s="26"/>
      <c r="D54" s="33"/>
      <c r="E54" s="11"/>
      <c r="F54" s="11"/>
      <c r="G54" s="12"/>
      <c r="H54" s="6"/>
      <c r="I54" s="9"/>
      <c r="J54" s="11"/>
      <c r="K54" s="11"/>
      <c r="L54" s="9"/>
      <c r="M54" s="11"/>
    </row>
    <row r="55" spans="1:13" ht="19" x14ac:dyDescent="0.25">
      <c r="A55" s="35" t="s">
        <v>11</v>
      </c>
      <c r="B55" s="36"/>
      <c r="C55" s="37"/>
      <c r="D55" s="38"/>
      <c r="E55" s="39"/>
      <c r="F55" s="36"/>
      <c r="G55" s="39"/>
      <c r="H55" s="36"/>
      <c r="I55" s="39"/>
      <c r="J55" s="39"/>
      <c r="K55" s="39"/>
      <c r="L55" s="39"/>
      <c r="M55" s="41"/>
    </row>
    <row r="56" spans="1:13" x14ac:dyDescent="0.2">
      <c r="A56" s="3" t="s">
        <v>43</v>
      </c>
      <c r="B56" s="13">
        <v>8</v>
      </c>
      <c r="C56" s="25"/>
      <c r="D56" s="32">
        <v>8</v>
      </c>
      <c r="E56" s="10">
        <v>5.0599999999999996</v>
      </c>
      <c r="F56" s="13">
        <v>4</v>
      </c>
      <c r="G56" s="51">
        <f t="shared" ref="G56" si="40">SUM(E56/F56)</f>
        <v>1.2649999999999999</v>
      </c>
      <c r="H56" s="13">
        <v>8</v>
      </c>
      <c r="I56" s="51">
        <f t="shared" ref="I56" si="41">SUM(H56*G56)</f>
        <v>10.119999999999999</v>
      </c>
      <c r="J56" s="51">
        <f>SUM((D56-H56)*G56)</f>
        <v>0</v>
      </c>
      <c r="K56" s="51">
        <v>2</v>
      </c>
      <c r="L56" s="51">
        <f>SUM(D56-H56)*K56</f>
        <v>0</v>
      </c>
      <c r="M56" s="51">
        <f>SUM(L56-J56)</f>
        <v>0</v>
      </c>
    </row>
    <row r="57" spans="1:13" ht="5" customHeight="1" x14ac:dyDescent="0.2">
      <c r="A57" s="11"/>
      <c r="B57" s="6"/>
      <c r="C57" s="26"/>
      <c r="D57" s="33"/>
      <c r="E57" s="11"/>
      <c r="F57" s="11"/>
      <c r="G57" s="12"/>
      <c r="H57" s="6"/>
      <c r="I57" s="9"/>
      <c r="J57" s="11"/>
      <c r="K57" s="11"/>
      <c r="L57" s="9"/>
      <c r="M57" s="11"/>
    </row>
    <row r="58" spans="1:13" ht="19" x14ac:dyDescent="0.25">
      <c r="A58" s="35" t="s">
        <v>30</v>
      </c>
      <c r="B58" s="36"/>
      <c r="C58" s="37"/>
      <c r="D58" s="38"/>
      <c r="E58" s="39"/>
      <c r="F58" s="36"/>
      <c r="G58" s="39"/>
      <c r="H58" s="36"/>
      <c r="I58" s="39"/>
      <c r="J58" s="39"/>
      <c r="K58" s="39"/>
      <c r="L58" s="39"/>
      <c r="M58" s="41"/>
    </row>
    <row r="59" spans="1:13" x14ac:dyDescent="0.2">
      <c r="A59" s="3" t="s">
        <v>44</v>
      </c>
      <c r="B59" s="13">
        <v>0</v>
      </c>
      <c r="C59" s="25"/>
      <c r="D59" s="32">
        <v>0</v>
      </c>
      <c r="E59" s="10">
        <v>13.41</v>
      </c>
      <c r="F59" s="13">
        <v>12</v>
      </c>
      <c r="G59" s="51">
        <f t="shared" ref="G59:G60" si="42">SUM(E59/F59)</f>
        <v>1.1174999999999999</v>
      </c>
      <c r="H59" s="13">
        <v>0</v>
      </c>
      <c r="I59" s="51">
        <f t="shared" ref="I59:I60" si="43">SUM(H59*G59)</f>
        <v>0</v>
      </c>
      <c r="J59" s="51">
        <f>SUM((D59-H59)*G59)</f>
        <v>0</v>
      </c>
      <c r="K59" s="51">
        <v>1.5</v>
      </c>
      <c r="L59" s="51">
        <f t="shared" ref="L59:L61" si="44">SUM(D59-H59)*K59</f>
        <v>0</v>
      </c>
      <c r="M59" s="51">
        <f t="shared" ref="M59:M60" si="45">SUM(L59-J59)</f>
        <v>0</v>
      </c>
    </row>
    <row r="60" spans="1:13" x14ac:dyDescent="0.2">
      <c r="A60" s="3" t="s">
        <v>45</v>
      </c>
      <c r="B60" s="13">
        <v>0</v>
      </c>
      <c r="C60" s="25"/>
      <c r="D60" s="32">
        <v>0</v>
      </c>
      <c r="E60" s="10">
        <v>13.41</v>
      </c>
      <c r="F60" s="13">
        <v>12</v>
      </c>
      <c r="G60" s="51">
        <f t="shared" si="42"/>
        <v>1.1174999999999999</v>
      </c>
      <c r="H60" s="13">
        <v>0</v>
      </c>
      <c r="I60" s="51">
        <f t="shared" si="43"/>
        <v>0</v>
      </c>
      <c r="J60" s="51">
        <f>SUM((D60-H60)*G60)</f>
        <v>0</v>
      </c>
      <c r="K60" s="51">
        <v>1.5</v>
      </c>
      <c r="L60" s="51">
        <f t="shared" si="44"/>
        <v>0</v>
      </c>
      <c r="M60" s="51">
        <f t="shared" si="45"/>
        <v>0</v>
      </c>
    </row>
    <row r="61" spans="1:13" x14ac:dyDescent="0.2">
      <c r="A61" s="3" t="s">
        <v>69</v>
      </c>
      <c r="B61" s="13">
        <v>0</v>
      </c>
      <c r="C61" s="25">
        <v>55.56</v>
      </c>
      <c r="D61" s="32">
        <v>48</v>
      </c>
      <c r="E61" s="10">
        <v>55.56</v>
      </c>
      <c r="F61" s="13">
        <v>48</v>
      </c>
      <c r="G61" s="51">
        <f t="shared" ref="G61" si="46">SUM(E61/F61)</f>
        <v>1.1575</v>
      </c>
      <c r="H61" s="13">
        <v>40</v>
      </c>
      <c r="I61" s="51">
        <f t="shared" ref="I61" si="47">SUM(H61*G61)</f>
        <v>46.3</v>
      </c>
      <c r="J61" s="51">
        <f>SUM((D61-H61)*G61)</f>
        <v>9.26</v>
      </c>
      <c r="K61" s="51">
        <v>1.5</v>
      </c>
      <c r="L61" s="51">
        <f t="shared" si="44"/>
        <v>12</v>
      </c>
      <c r="M61" s="51">
        <f t="shared" ref="M61" si="48">SUM(L61-J61)</f>
        <v>2.74</v>
      </c>
    </row>
    <row r="62" spans="1:13" ht="5" customHeight="1" x14ac:dyDescent="0.2">
      <c r="A62" s="11"/>
      <c r="B62" s="6"/>
      <c r="C62" s="26"/>
      <c r="D62" s="33"/>
      <c r="E62" s="11"/>
      <c r="F62" s="11"/>
      <c r="G62" s="12"/>
      <c r="H62" s="6"/>
      <c r="I62" s="9"/>
      <c r="J62" s="11"/>
      <c r="K62" s="11"/>
      <c r="L62" s="9"/>
      <c r="M62" s="11"/>
    </row>
    <row r="63" spans="1:13" ht="19" x14ac:dyDescent="0.25">
      <c r="A63" s="35" t="s">
        <v>12</v>
      </c>
      <c r="B63" s="36"/>
      <c r="C63" s="37"/>
      <c r="D63" s="38"/>
      <c r="E63" s="39"/>
      <c r="F63" s="36"/>
      <c r="G63" s="39"/>
      <c r="H63" s="36"/>
      <c r="I63" s="39"/>
      <c r="J63" s="39"/>
      <c r="K63" s="39"/>
      <c r="L63" s="39"/>
      <c r="M63" s="41"/>
    </row>
    <row r="64" spans="1:13" x14ac:dyDescent="0.2">
      <c r="A64" s="3" t="s">
        <v>46</v>
      </c>
      <c r="B64" s="13">
        <v>10</v>
      </c>
      <c r="C64" s="25"/>
      <c r="D64" s="32">
        <v>10</v>
      </c>
      <c r="E64" s="10">
        <v>18.809999999999999</v>
      </c>
      <c r="F64" s="13">
        <v>24</v>
      </c>
      <c r="G64" s="51">
        <f t="shared" ref="G64" si="49">SUM(E64/F64)</f>
        <v>0.78374999999999995</v>
      </c>
      <c r="H64" s="13">
        <v>7</v>
      </c>
      <c r="I64" s="51">
        <f t="shared" ref="I64" si="50">SUM(H64*G64)</f>
        <v>5.4862500000000001</v>
      </c>
      <c r="J64" s="51">
        <f>SUM((D64-H64)*G64)</f>
        <v>2.3512499999999998</v>
      </c>
      <c r="K64" s="51">
        <v>1.5</v>
      </c>
      <c r="L64" s="51">
        <f t="shared" ref="L64:L65" si="51">SUM(D64-H64)*K64</f>
        <v>4.5</v>
      </c>
      <c r="M64" s="51">
        <f t="shared" ref="M64:M65" si="52">SUM(L64-J64)</f>
        <v>2.1487500000000002</v>
      </c>
    </row>
    <row r="65" spans="1:13" x14ac:dyDescent="0.2">
      <c r="A65" s="3" t="s">
        <v>47</v>
      </c>
      <c r="B65" s="13">
        <v>24</v>
      </c>
      <c r="C65" s="25"/>
      <c r="D65" s="32">
        <v>24</v>
      </c>
      <c r="E65" s="10">
        <v>19.649999999999999</v>
      </c>
      <c r="F65" s="13">
        <v>24</v>
      </c>
      <c r="G65" s="51">
        <f>SUM(E65/F65)</f>
        <v>0.81874999999999998</v>
      </c>
      <c r="H65" s="13">
        <v>24</v>
      </c>
      <c r="I65" s="51">
        <f>SUM(H65*G65)</f>
        <v>19.649999999999999</v>
      </c>
      <c r="J65" s="51">
        <f>SUM((D65-H65)*G65)</f>
        <v>0</v>
      </c>
      <c r="K65" s="51">
        <v>1.5</v>
      </c>
      <c r="L65" s="51">
        <f t="shared" si="51"/>
        <v>0</v>
      </c>
      <c r="M65" s="51">
        <f t="shared" si="52"/>
        <v>0</v>
      </c>
    </row>
    <row r="66" spans="1:13" ht="5" customHeight="1" x14ac:dyDescent="0.2">
      <c r="A66" s="11"/>
      <c r="B66" s="6"/>
      <c r="C66" s="26"/>
      <c r="D66" s="33"/>
      <c r="E66" s="11"/>
      <c r="F66" s="11"/>
      <c r="G66" s="12"/>
      <c r="H66" s="6"/>
      <c r="I66" s="9"/>
      <c r="J66" s="11"/>
      <c r="K66" s="11"/>
      <c r="L66" s="9"/>
      <c r="M66" s="11"/>
    </row>
    <row r="67" spans="1:13" ht="19" x14ac:dyDescent="0.25">
      <c r="A67" s="35" t="s">
        <v>13</v>
      </c>
      <c r="B67" s="36"/>
      <c r="C67" s="37"/>
      <c r="D67" s="38"/>
      <c r="E67" s="39"/>
      <c r="F67" s="36"/>
      <c r="G67" s="39"/>
      <c r="H67" s="36"/>
      <c r="I67" s="39"/>
      <c r="J67" s="39"/>
      <c r="K67" s="39"/>
      <c r="L67" s="39"/>
      <c r="M67" s="41"/>
    </row>
    <row r="68" spans="1:13" x14ac:dyDescent="0.2">
      <c r="A68" s="3" t="s">
        <v>58</v>
      </c>
      <c r="B68" s="13">
        <v>39</v>
      </c>
      <c r="C68" s="25"/>
      <c r="D68" s="32">
        <v>39</v>
      </c>
      <c r="E68" s="10">
        <v>19</v>
      </c>
      <c r="F68" s="13">
        <v>24</v>
      </c>
      <c r="G68" s="51">
        <f t="shared" ref="G68" si="53">SUM(E68/F68)</f>
        <v>0.79166666666666663</v>
      </c>
      <c r="H68" s="13">
        <v>51</v>
      </c>
      <c r="I68" s="51">
        <f t="shared" ref="I68" si="54">SUM(H68*G68)</f>
        <v>40.375</v>
      </c>
      <c r="J68" s="51">
        <f>SUM((D68-H68)*G68)</f>
        <v>-9.5</v>
      </c>
      <c r="K68" s="51">
        <v>1.5</v>
      </c>
      <c r="L68" s="51">
        <f>SUM(D68-H68)*K68</f>
        <v>-18</v>
      </c>
      <c r="M68" s="51">
        <f>SUM(L68-J68)</f>
        <v>-8.5</v>
      </c>
    </row>
    <row r="69" spans="1:13" ht="5" customHeight="1" x14ac:dyDescent="0.2">
      <c r="A69" s="11"/>
      <c r="B69" s="6"/>
      <c r="C69" s="26"/>
      <c r="D69" s="33"/>
      <c r="E69" s="11"/>
      <c r="F69" s="11"/>
      <c r="G69" s="12"/>
      <c r="H69" s="6"/>
      <c r="I69" s="9"/>
      <c r="J69" s="11"/>
      <c r="K69" s="11"/>
      <c r="L69" s="9"/>
      <c r="M69" s="11"/>
    </row>
    <row r="70" spans="1:13" ht="19" x14ac:dyDescent="0.25">
      <c r="A70" s="35" t="s">
        <v>14</v>
      </c>
      <c r="B70" s="36"/>
      <c r="C70" s="37"/>
      <c r="D70" s="38"/>
      <c r="E70" s="39"/>
      <c r="F70" s="36"/>
      <c r="G70" s="39"/>
      <c r="H70" s="36"/>
      <c r="I70" s="39"/>
      <c r="J70" s="39"/>
      <c r="K70" s="39"/>
      <c r="L70" s="39"/>
      <c r="M70" s="41"/>
    </row>
    <row r="71" spans="1:13" x14ac:dyDescent="0.2">
      <c r="A71" s="3" t="s">
        <v>48</v>
      </c>
      <c r="B71" s="13">
        <v>13</v>
      </c>
      <c r="C71" s="25"/>
      <c r="D71" s="32">
        <v>13</v>
      </c>
      <c r="E71" s="10">
        <v>19</v>
      </c>
      <c r="F71" s="13">
        <v>24</v>
      </c>
      <c r="G71" s="50">
        <f t="shared" ref="G71" si="55">SUM(E71/F71)</f>
        <v>0.79166666666666663</v>
      </c>
      <c r="H71" s="13">
        <v>2</v>
      </c>
      <c r="I71" s="51">
        <f t="shared" ref="I71" si="56">SUM(H71*G71)</f>
        <v>1.5833333333333333</v>
      </c>
      <c r="J71" s="51">
        <f>SUM((D71-H71)*G71)</f>
        <v>8.7083333333333321</v>
      </c>
      <c r="K71" s="51">
        <v>1.5</v>
      </c>
      <c r="L71" s="51">
        <f t="shared" ref="L71:L72" si="57">SUM(D71-H71)*K71</f>
        <v>16.5</v>
      </c>
      <c r="M71" s="51">
        <f>SUM(L71-J71)</f>
        <v>7.7916666666666679</v>
      </c>
    </row>
    <row r="72" spans="1:13" x14ac:dyDescent="0.2">
      <c r="A72" s="3" t="s">
        <v>68</v>
      </c>
      <c r="B72" s="13">
        <v>0</v>
      </c>
      <c r="C72" s="25">
        <v>38</v>
      </c>
      <c r="D72" s="32">
        <v>48</v>
      </c>
      <c r="E72" s="10">
        <v>38</v>
      </c>
      <c r="F72" s="13">
        <v>48</v>
      </c>
      <c r="G72" s="50">
        <f t="shared" ref="G72" si="58">SUM(E72/F72)</f>
        <v>0.79166666666666663</v>
      </c>
      <c r="H72" s="13">
        <v>48</v>
      </c>
      <c r="I72" s="51">
        <f t="shared" ref="I72" si="59">SUM(H72*G72)</f>
        <v>38</v>
      </c>
      <c r="J72" s="51">
        <f>SUM((D72-H72)*G72)</f>
        <v>0</v>
      </c>
      <c r="K72" s="51">
        <v>1.5</v>
      </c>
      <c r="L72" s="51">
        <f t="shared" si="57"/>
        <v>0</v>
      </c>
      <c r="M72" s="51">
        <f>SUM(L72-J72)</f>
        <v>0</v>
      </c>
    </row>
    <row r="73" spans="1:13" ht="5" customHeight="1" x14ac:dyDescent="0.2">
      <c r="A73" s="11"/>
      <c r="B73" s="6"/>
      <c r="C73" s="26"/>
      <c r="D73" s="33"/>
      <c r="E73" s="11"/>
      <c r="F73" s="11"/>
      <c r="G73" s="12"/>
      <c r="H73" s="6"/>
      <c r="I73" s="9"/>
      <c r="J73" s="11"/>
      <c r="K73" s="11"/>
      <c r="L73" s="9"/>
      <c r="M73" s="11"/>
    </row>
    <row r="74" spans="1:13" ht="19" x14ac:dyDescent="0.25">
      <c r="A74" s="35" t="s">
        <v>15</v>
      </c>
      <c r="B74" s="36"/>
      <c r="C74" s="37"/>
      <c r="D74" s="38"/>
      <c r="E74" s="39"/>
      <c r="F74" s="36"/>
      <c r="G74" s="40"/>
      <c r="H74" s="36"/>
      <c r="I74" s="39"/>
      <c r="J74" s="39"/>
      <c r="K74" s="39"/>
      <c r="L74" s="39"/>
      <c r="M74" s="41"/>
    </row>
    <row r="75" spans="1:13" s="14" customFormat="1" x14ac:dyDescent="0.2">
      <c r="A75" s="3" t="s">
        <v>49</v>
      </c>
      <c r="B75" s="13">
        <v>0</v>
      </c>
      <c r="C75" s="25"/>
      <c r="D75" s="32">
        <v>0</v>
      </c>
      <c r="E75" s="10">
        <v>15.51</v>
      </c>
      <c r="F75" s="13">
        <v>12</v>
      </c>
      <c r="G75" s="50">
        <f t="shared" ref="G75" si="60">SUM(E75/F75)</f>
        <v>1.2925</v>
      </c>
      <c r="H75" s="49">
        <v>0</v>
      </c>
      <c r="I75" s="51">
        <f t="shared" ref="I75" si="61">SUM(H75*G75)</f>
        <v>0</v>
      </c>
      <c r="J75" s="51">
        <f>SUM((D75-H75)*G75)</f>
        <v>0</v>
      </c>
      <c r="K75" s="51">
        <v>2</v>
      </c>
      <c r="L75" s="51">
        <f t="shared" ref="L75:L78" si="62">SUM(D75-H75)*K75</f>
        <v>0</v>
      </c>
      <c r="M75" s="51">
        <f t="shared" ref="M75:M78" si="63">SUM(L75-J75)</f>
        <v>0</v>
      </c>
    </row>
    <row r="76" spans="1:13" x14ac:dyDescent="0.2">
      <c r="A76" s="3" t="s">
        <v>61</v>
      </c>
      <c r="B76" s="13">
        <v>0</v>
      </c>
      <c r="C76" s="25"/>
      <c r="D76" s="32">
        <v>0</v>
      </c>
      <c r="E76" s="10">
        <v>8.84</v>
      </c>
      <c r="F76" s="13">
        <v>6</v>
      </c>
      <c r="G76" s="50">
        <f>SUM(E76/F76)</f>
        <v>1.4733333333333334</v>
      </c>
      <c r="H76" s="49">
        <v>0</v>
      </c>
      <c r="I76" s="51">
        <f t="shared" ref="I76:I78" si="64">SUM(H76*G76)</f>
        <v>0</v>
      </c>
      <c r="J76" s="51">
        <f>SUM((D76-H76)*G76)</f>
        <v>0</v>
      </c>
      <c r="K76" s="51">
        <v>2</v>
      </c>
      <c r="L76" s="51">
        <f t="shared" si="62"/>
        <v>0</v>
      </c>
      <c r="M76" s="51">
        <f t="shared" si="63"/>
        <v>0</v>
      </c>
    </row>
    <row r="77" spans="1:13" x14ac:dyDescent="0.2">
      <c r="A77" s="3" t="s">
        <v>62</v>
      </c>
      <c r="B77" s="13">
        <v>16</v>
      </c>
      <c r="C77" s="25"/>
      <c r="D77" s="32">
        <v>16</v>
      </c>
      <c r="E77" s="10">
        <v>15.68</v>
      </c>
      <c r="F77" s="13">
        <v>12</v>
      </c>
      <c r="G77" s="50">
        <f t="shared" ref="G77" si="65">SUM(E77/F77)</f>
        <v>1.3066666666666666</v>
      </c>
      <c r="H77" s="49">
        <v>15</v>
      </c>
      <c r="I77" s="51">
        <f t="shared" ref="I77" si="66">SUM(H77*G77)</f>
        <v>19.600000000000001</v>
      </c>
      <c r="J77" s="51">
        <f>SUM((D77-H77)*G77)</f>
        <v>1.3066666666666666</v>
      </c>
      <c r="K77" s="51">
        <v>2</v>
      </c>
      <c r="L77" s="51">
        <f t="shared" si="62"/>
        <v>2</v>
      </c>
      <c r="M77" s="51">
        <f t="shared" ref="M77" si="67">SUM(L77-J77)</f>
        <v>0.69333333333333336</v>
      </c>
    </row>
    <row r="78" spans="1:13" x14ac:dyDescent="0.2">
      <c r="A78" s="3" t="s">
        <v>62</v>
      </c>
      <c r="B78" s="13">
        <v>0</v>
      </c>
      <c r="C78" s="25">
        <v>31.36</v>
      </c>
      <c r="D78" s="32">
        <v>24</v>
      </c>
      <c r="E78" s="10">
        <v>15.68</v>
      </c>
      <c r="F78" s="13">
        <v>12</v>
      </c>
      <c r="G78" s="50">
        <f t="shared" ref="G76:G78" si="68">SUM(E78/F78)</f>
        <v>1.3066666666666666</v>
      </c>
      <c r="H78" s="49">
        <v>24</v>
      </c>
      <c r="I78" s="51">
        <f t="shared" si="64"/>
        <v>31.36</v>
      </c>
      <c r="J78" s="51">
        <f>SUM((D78-H78)*G78)</f>
        <v>0</v>
      </c>
      <c r="K78" s="51">
        <v>2</v>
      </c>
      <c r="L78" s="51">
        <f t="shared" si="62"/>
        <v>0</v>
      </c>
      <c r="M78" s="51">
        <f t="shared" si="63"/>
        <v>0</v>
      </c>
    </row>
    <row r="79" spans="1:13" ht="5" customHeight="1" x14ac:dyDescent="0.2">
      <c r="A79" s="11"/>
      <c r="B79" s="6"/>
      <c r="C79" s="26"/>
      <c r="D79" s="33"/>
      <c r="E79" s="11"/>
      <c r="F79" s="11"/>
      <c r="G79" s="12"/>
      <c r="H79" s="6"/>
      <c r="I79" s="9"/>
      <c r="J79" s="11"/>
      <c r="K79" s="11"/>
      <c r="L79" s="9"/>
      <c r="M79" s="11"/>
    </row>
    <row r="80" spans="1:13" ht="19" x14ac:dyDescent="0.25">
      <c r="A80" s="35" t="s">
        <v>16</v>
      </c>
      <c r="B80" s="36"/>
      <c r="C80" s="37"/>
      <c r="D80" s="38"/>
      <c r="E80" s="39"/>
      <c r="F80" s="36"/>
      <c r="G80" s="40"/>
      <c r="H80" s="36"/>
      <c r="I80" s="39"/>
      <c r="J80" s="39"/>
      <c r="K80" s="39"/>
      <c r="L80" s="39"/>
      <c r="M80" s="41"/>
    </row>
    <row r="81" spans="1:13" x14ac:dyDescent="0.2">
      <c r="A81" s="3" t="s">
        <v>50</v>
      </c>
      <c r="B81" s="13">
        <v>2</v>
      </c>
      <c r="C81" s="25"/>
      <c r="D81" s="32">
        <v>2</v>
      </c>
      <c r="E81" s="10">
        <v>15.68</v>
      </c>
      <c r="F81" s="13">
        <v>12</v>
      </c>
      <c r="G81" s="50">
        <f t="shared" ref="G81" si="69">SUM(E81/F81)</f>
        <v>1.3066666666666666</v>
      </c>
      <c r="H81" s="13">
        <v>0</v>
      </c>
      <c r="I81" s="51">
        <f t="shared" ref="I81" si="70">SUM(H81*G81)</f>
        <v>0</v>
      </c>
      <c r="J81" s="51">
        <f>SUM((D81-H81)*G81)</f>
        <v>2.6133333333333333</v>
      </c>
      <c r="K81" s="51">
        <v>1.5</v>
      </c>
      <c r="L81" s="51">
        <f>SUM(D81-H81)*K81</f>
        <v>3</v>
      </c>
      <c r="M81" s="51">
        <f>SUM(L81-J81)</f>
        <v>0.38666666666666671</v>
      </c>
    </row>
    <row r="82" spans="1:13" ht="5" customHeight="1" x14ac:dyDescent="0.2">
      <c r="A82" s="11"/>
      <c r="B82" s="6"/>
      <c r="C82" s="26"/>
      <c r="D82" s="33"/>
      <c r="E82" s="11"/>
      <c r="F82" s="11"/>
      <c r="G82" s="12"/>
      <c r="H82" s="6"/>
      <c r="I82" s="9"/>
      <c r="J82" s="11"/>
      <c r="K82" s="11"/>
      <c r="L82" s="9"/>
      <c r="M82" s="11"/>
    </row>
    <row r="83" spans="1:13" ht="19" x14ac:dyDescent="0.25">
      <c r="A83" s="35" t="s">
        <v>17</v>
      </c>
      <c r="B83" s="36"/>
      <c r="C83" s="37"/>
      <c r="D83" s="38"/>
      <c r="E83" s="39"/>
      <c r="F83" s="36"/>
      <c r="G83" s="40"/>
      <c r="H83" s="36"/>
      <c r="I83" s="39"/>
      <c r="J83" s="39"/>
      <c r="K83" s="39"/>
      <c r="L83" s="39"/>
      <c r="M83" s="41"/>
    </row>
    <row r="84" spans="1:13" x14ac:dyDescent="0.2">
      <c r="A84" s="3" t="s">
        <v>51</v>
      </c>
      <c r="B84" s="13">
        <v>22</v>
      </c>
      <c r="C84" s="25"/>
      <c r="D84" s="32">
        <v>22</v>
      </c>
      <c r="E84" s="10">
        <v>14.41</v>
      </c>
      <c r="F84" s="13">
        <v>24</v>
      </c>
      <c r="G84" s="50">
        <f t="shared" ref="G84" si="71">SUM(E84/F84)</f>
        <v>0.60041666666666671</v>
      </c>
      <c r="H84" s="13">
        <v>22</v>
      </c>
      <c r="I84" s="51">
        <f t="shared" ref="I84" si="72">SUM(H84*G84)</f>
        <v>13.209166666666668</v>
      </c>
      <c r="J84" s="51">
        <f>SUM((D84-H84)*G84)</f>
        <v>0</v>
      </c>
      <c r="K84" s="51">
        <v>1.5</v>
      </c>
      <c r="L84" s="51">
        <f>SUM(D84-H84)*K84</f>
        <v>0</v>
      </c>
      <c r="M84" s="51">
        <f>SUM(L84-J84)</f>
        <v>0</v>
      </c>
    </row>
    <row r="85" spans="1:13" ht="5" customHeight="1" x14ac:dyDescent="0.2">
      <c r="A85" s="11"/>
      <c r="B85" s="6"/>
      <c r="C85" s="26"/>
      <c r="D85" s="33"/>
      <c r="E85" s="11"/>
      <c r="F85" s="11"/>
      <c r="G85" s="12"/>
      <c r="H85" s="6"/>
      <c r="I85" s="9"/>
      <c r="J85" s="11"/>
      <c r="K85" s="11"/>
      <c r="L85" s="9"/>
      <c r="M85" s="11"/>
    </row>
    <row r="86" spans="1:13" ht="19" x14ac:dyDescent="0.25">
      <c r="A86" s="35" t="s">
        <v>18</v>
      </c>
      <c r="B86" s="36">
        <v>2</v>
      </c>
      <c r="C86" s="37"/>
      <c r="D86" s="38">
        <v>2</v>
      </c>
      <c r="E86" s="39">
        <v>25.29</v>
      </c>
      <c r="F86" s="36">
        <v>1</v>
      </c>
      <c r="G86" s="51">
        <f t="shared" ref="G86" si="73">SUM(E86/F86)</f>
        <v>25.29</v>
      </c>
      <c r="H86" s="36">
        <v>2</v>
      </c>
      <c r="I86" s="51">
        <f>SUM(H86*G86)</f>
        <v>50.58</v>
      </c>
      <c r="J86" s="51">
        <f>SUM((D86-H86)*G86)</f>
        <v>0</v>
      </c>
      <c r="K86" s="51">
        <v>30</v>
      </c>
      <c r="L86" s="51">
        <f>SUM(D86-H86)*K86</f>
        <v>0</v>
      </c>
      <c r="M86" s="51">
        <f>SUM(L86-J86)</f>
        <v>0</v>
      </c>
    </row>
    <row r="87" spans="1:13" ht="5" customHeight="1" x14ac:dyDescent="0.2">
      <c r="A87" s="2"/>
      <c r="B87" s="5"/>
      <c r="C87" s="24"/>
      <c r="D87" s="31"/>
      <c r="E87" s="2"/>
      <c r="F87" s="2"/>
      <c r="G87" s="7"/>
      <c r="H87" s="5"/>
      <c r="I87" s="8"/>
      <c r="J87" s="2"/>
      <c r="K87" s="2"/>
      <c r="L87" s="15"/>
      <c r="M87" s="11"/>
    </row>
    <row r="88" spans="1:13" ht="37" customHeight="1" x14ac:dyDescent="0.25">
      <c r="A88" s="16" t="s">
        <v>63</v>
      </c>
      <c r="B88" s="49">
        <f>SUM(B5:B86)</f>
        <v>461</v>
      </c>
      <c r="C88" s="48">
        <f>SUM(C5:C86)</f>
        <v>402.3</v>
      </c>
      <c r="D88" s="49">
        <f>SUM(D5:D86)</f>
        <v>821</v>
      </c>
      <c r="E88" s="53"/>
      <c r="F88" s="53"/>
      <c r="G88" s="54"/>
      <c r="H88" s="49">
        <f>SUM(H5:H86)</f>
        <v>765</v>
      </c>
      <c r="I88" s="51">
        <f>SUM(I5:I86)</f>
        <v>832.38958333333335</v>
      </c>
      <c r="J88" s="51">
        <f>SUM(J5:J86)</f>
        <v>53.521666666666661</v>
      </c>
      <c r="K88" s="51"/>
      <c r="L88" s="51">
        <f>SUM(L5:L86)</f>
        <v>83.125</v>
      </c>
      <c r="M88" s="51">
        <f>SUM(M5:M86)</f>
        <v>29.603333333333335</v>
      </c>
    </row>
    <row r="89" spans="1:13" ht="68" x14ac:dyDescent="0.2">
      <c r="B89" s="17" t="s">
        <v>19</v>
      </c>
      <c r="C89" s="28" t="s">
        <v>20</v>
      </c>
      <c r="D89" s="30" t="s">
        <v>70</v>
      </c>
      <c r="E89" s="29" t="s">
        <v>21</v>
      </c>
      <c r="F89" s="19" t="s">
        <v>22</v>
      </c>
      <c r="G89" s="29" t="s">
        <v>23</v>
      </c>
      <c r="H89" s="19" t="s">
        <v>52</v>
      </c>
      <c r="I89" s="29" t="s">
        <v>26</v>
      </c>
      <c r="J89" s="43" t="s">
        <v>24</v>
      </c>
      <c r="K89" s="43" t="s">
        <v>59</v>
      </c>
      <c r="L89" s="44" t="s">
        <v>25</v>
      </c>
      <c r="M89" s="45" t="s">
        <v>64</v>
      </c>
    </row>
  </sheetData>
  <mergeCells count="1">
    <mergeCell ref="B2:M2"/>
  </mergeCells>
  <pageMargins left="0.25" right="0.25" top="0.75" bottom="0.75" header="0.3" footer="0.3"/>
  <pageSetup scale="54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Paulson</dc:creator>
  <cp:lastModifiedBy>Wendy Paulson</cp:lastModifiedBy>
  <cp:lastPrinted>2024-10-31T18:37:04Z</cp:lastPrinted>
  <dcterms:created xsi:type="dcterms:W3CDTF">2024-10-31T17:20:12Z</dcterms:created>
  <dcterms:modified xsi:type="dcterms:W3CDTF">2025-01-22T16:24:29Z</dcterms:modified>
</cp:coreProperties>
</file>